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ano\Downloads\"/>
    </mc:Choice>
  </mc:AlternateContent>
  <xr:revisionPtr revIDLastSave="0" documentId="8_{82F4B2E8-06FF-4F0F-9C79-93E4602D09CB}" xr6:coauthVersionLast="47" xr6:coauthVersionMax="47" xr10:uidLastSave="{00000000-0000-0000-0000-000000000000}"/>
  <bookViews>
    <workbookView xWindow="-108" yWindow="-108" windowWidth="23256" windowHeight="12456" tabRatio="867" firstSheet="2" activeTab="2" xr2:uid="{00000000-000D-0000-FFFF-FFFF00000000}"/>
  </bookViews>
  <sheets>
    <sheet name="Los" sheetId="26" state="hidden" r:id="rId1"/>
    <sheet name="Páry" sheetId="54" state="hidden" r:id="rId2"/>
    <sheet name="Tabulka" sheetId="53" r:id="rId3"/>
    <sheet name="Výsledky" sheetId="52" state="hidden" r:id="rId4"/>
    <sheet name="1-4" sheetId="29" r:id="rId5"/>
    <sheet name="2-3" sheetId="28" r:id="rId6"/>
    <sheet name="4-3" sheetId="34" r:id="rId7"/>
    <sheet name="1-2" sheetId="32" r:id="rId8"/>
    <sheet name="2-4" sheetId="37" r:id="rId9"/>
    <sheet name="3-1" sheetId="31" r:id="rId10"/>
  </sheets>
  <definedNames>
    <definedName name="_xlnm._FilterDatabase" localSheetId="1" hidden="1">Páry!$A$1:$E$46</definedName>
    <definedName name="_xlnm.Print_Area" localSheetId="7">'1-2'!$A$1:$S$27</definedName>
    <definedName name="_xlnm.Print_Area" localSheetId="4">'1-4'!$A$1:$S$27</definedName>
    <definedName name="_xlnm.Print_Area" localSheetId="5">'2-3'!$A$1:$S$27</definedName>
    <definedName name="_xlnm.Print_Area" localSheetId="8">'2-4'!$A$1:$S$27</definedName>
    <definedName name="_xlnm.Print_Area" localSheetId="9">'3-1'!$A$1:$S$27</definedName>
    <definedName name="_xlnm.Print_Area" localSheetId="6">'4-3'!$A$1:$S$27</definedName>
    <definedName name="_xlnm.Print_Area" localSheetId="0">Los!$A$1:$E$48</definedName>
    <definedName name="_xlnm.Print_Area" localSheetId="3">Výsledky!$A$1:$L$32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53" l="1"/>
  <c r="M15" i="28"/>
  <c r="M8" i="34"/>
  <c r="N8" i="34"/>
  <c r="M9" i="34"/>
  <c r="N9" i="34"/>
  <c r="M10" i="34"/>
  <c r="N10" i="34"/>
  <c r="M11" i="34"/>
  <c r="N11" i="34"/>
  <c r="M12" i="34"/>
  <c r="N12" i="34"/>
  <c r="M13" i="34"/>
  <c r="N13" i="34"/>
  <c r="M14" i="34"/>
  <c r="N14" i="34"/>
  <c r="M15" i="34"/>
  <c r="N15" i="34"/>
  <c r="E4" i="54"/>
  <c r="E2" i="54"/>
  <c r="E9" i="54"/>
  <c r="E11" i="54"/>
  <c r="E7" i="54"/>
  <c r="E13" i="54"/>
  <c r="E14" i="54"/>
  <c r="E15" i="54"/>
  <c r="E19" i="54"/>
  <c r="E5" i="54"/>
  <c r="E22" i="54"/>
  <c r="E25" i="54"/>
  <c r="E20" i="54"/>
  <c r="E27" i="54"/>
  <c r="E28" i="54"/>
  <c r="E29" i="54"/>
  <c r="E6" i="54"/>
  <c r="E23" i="54"/>
  <c r="E26" i="54"/>
  <c r="E21" i="54"/>
  <c r="E30" i="54"/>
  <c r="E31" i="54"/>
  <c r="E32" i="54"/>
  <c r="E10" i="54"/>
  <c r="E12" i="54"/>
  <c r="E8" i="54"/>
  <c r="E16" i="54"/>
  <c r="E17" i="54"/>
  <c r="E18" i="54"/>
  <c r="E37" i="54"/>
  <c r="E24" i="54"/>
  <c r="E38" i="54"/>
  <c r="E39" i="54"/>
  <c r="E40" i="54"/>
  <c r="E33" i="54"/>
  <c r="E41" i="54"/>
  <c r="E42" i="54"/>
  <c r="E43" i="54"/>
  <c r="E34" i="54"/>
  <c r="E35" i="54"/>
  <c r="E36" i="54"/>
  <c r="E44" i="54"/>
  <c r="E45" i="54"/>
  <c r="E46" i="54"/>
  <c r="E3" i="54"/>
  <c r="N15" i="31"/>
  <c r="M15" i="31"/>
  <c r="N14" i="31"/>
  <c r="M14" i="31"/>
  <c r="N13" i="31"/>
  <c r="M13" i="31"/>
  <c r="N12" i="31"/>
  <c r="M12" i="31"/>
  <c r="N11" i="31"/>
  <c r="M11" i="31"/>
  <c r="N10" i="31"/>
  <c r="M10" i="31"/>
  <c r="N9" i="31"/>
  <c r="M9" i="31"/>
  <c r="N8" i="31"/>
  <c r="M8" i="31"/>
  <c r="N15" i="37"/>
  <c r="M15" i="37"/>
  <c r="N14" i="37"/>
  <c r="M14" i="37"/>
  <c r="N13" i="37"/>
  <c r="M13" i="37"/>
  <c r="N12" i="37"/>
  <c r="M12" i="37"/>
  <c r="N11" i="37"/>
  <c r="M11" i="37"/>
  <c r="N10" i="37"/>
  <c r="M10" i="37"/>
  <c r="N9" i="37"/>
  <c r="M9" i="37"/>
  <c r="N8" i="37"/>
  <c r="M8" i="37"/>
  <c r="N15" i="32"/>
  <c r="M15" i="32"/>
  <c r="N14" i="32"/>
  <c r="M14" i="32"/>
  <c r="N13" i="32"/>
  <c r="M13" i="32"/>
  <c r="N12" i="32"/>
  <c r="M12" i="32"/>
  <c r="N11" i="32"/>
  <c r="M11" i="32"/>
  <c r="N10" i="32"/>
  <c r="M10" i="32"/>
  <c r="N9" i="32"/>
  <c r="M9" i="32"/>
  <c r="N8" i="32"/>
  <c r="M8" i="32"/>
  <c r="N15" i="28"/>
  <c r="N14" i="28"/>
  <c r="M14" i="28"/>
  <c r="N13" i="28"/>
  <c r="M13" i="28"/>
  <c r="N12" i="28"/>
  <c r="M12" i="28"/>
  <c r="N11" i="28"/>
  <c r="M11" i="28"/>
  <c r="N10" i="28"/>
  <c r="M10" i="28"/>
  <c r="N9" i="28"/>
  <c r="M9" i="28"/>
  <c r="N8" i="28"/>
  <c r="M8" i="28"/>
  <c r="N15" i="29"/>
  <c r="M15" i="29"/>
  <c r="N14" i="29"/>
  <c r="M14" i="29"/>
  <c r="N13" i="29"/>
  <c r="M13" i="29"/>
  <c r="N12" i="29"/>
  <c r="M12" i="29"/>
  <c r="N11" i="29"/>
  <c r="M11" i="29"/>
  <c r="N10" i="29"/>
  <c r="M10" i="29"/>
  <c r="N9" i="29"/>
  <c r="M9" i="29"/>
  <c r="L43" i="31"/>
  <c r="J43" i="31"/>
  <c r="I43" i="31"/>
  <c r="G43" i="31"/>
  <c r="F43" i="31"/>
  <c r="D43" i="31"/>
  <c r="L42" i="31"/>
  <c r="J42" i="31"/>
  <c r="I42" i="31"/>
  <c r="G42" i="31"/>
  <c r="F42" i="31"/>
  <c r="D42" i="31"/>
  <c r="L41" i="31"/>
  <c r="J41" i="31"/>
  <c r="I41" i="31"/>
  <c r="G41" i="31"/>
  <c r="F41" i="31"/>
  <c r="D41" i="31"/>
  <c r="L40" i="31"/>
  <c r="J40" i="31"/>
  <c r="I40" i="31"/>
  <c r="G40" i="31"/>
  <c r="F40" i="31"/>
  <c r="D40" i="31"/>
  <c r="L39" i="31"/>
  <c r="J39" i="31"/>
  <c r="I39" i="31"/>
  <c r="G39" i="31"/>
  <c r="F39" i="31"/>
  <c r="D39" i="31"/>
  <c r="L38" i="31"/>
  <c r="J38" i="31"/>
  <c r="I38" i="31"/>
  <c r="G38" i="31"/>
  <c r="F38" i="31"/>
  <c r="D38" i="31"/>
  <c r="L37" i="31"/>
  <c r="J37" i="31"/>
  <c r="I37" i="31"/>
  <c r="G37" i="31"/>
  <c r="F37" i="31"/>
  <c r="D37" i="31"/>
  <c r="L36" i="31"/>
  <c r="J36" i="31"/>
  <c r="I36" i="31"/>
  <c r="G36" i="31"/>
  <c r="F36" i="31"/>
  <c r="D36" i="31"/>
  <c r="L43" i="37"/>
  <c r="J43" i="37"/>
  <c r="I43" i="37"/>
  <c r="G43" i="37"/>
  <c r="F43" i="37"/>
  <c r="D43" i="37"/>
  <c r="L42" i="37"/>
  <c r="J42" i="37"/>
  <c r="I42" i="37"/>
  <c r="G42" i="37"/>
  <c r="F42" i="37"/>
  <c r="D42" i="37"/>
  <c r="L41" i="37"/>
  <c r="J41" i="37"/>
  <c r="I41" i="37"/>
  <c r="G41" i="37"/>
  <c r="F41" i="37"/>
  <c r="D41" i="37"/>
  <c r="L40" i="37"/>
  <c r="J40" i="37"/>
  <c r="I40" i="37"/>
  <c r="G40" i="37"/>
  <c r="F40" i="37"/>
  <c r="D40" i="37"/>
  <c r="L39" i="37"/>
  <c r="J39" i="37"/>
  <c r="I39" i="37"/>
  <c r="G39" i="37"/>
  <c r="F39" i="37"/>
  <c r="D39" i="37"/>
  <c r="L38" i="37"/>
  <c r="J38" i="37"/>
  <c r="I38" i="37"/>
  <c r="G38" i="37"/>
  <c r="F38" i="37"/>
  <c r="D38" i="37"/>
  <c r="L37" i="37"/>
  <c r="J37" i="37"/>
  <c r="I37" i="37"/>
  <c r="G37" i="37"/>
  <c r="F37" i="37"/>
  <c r="D37" i="37"/>
  <c r="L36" i="37"/>
  <c r="J36" i="37"/>
  <c r="I36" i="37"/>
  <c r="G36" i="37"/>
  <c r="F36" i="37"/>
  <c r="D36" i="37"/>
  <c r="L43" i="32"/>
  <c r="J43" i="32"/>
  <c r="I43" i="32"/>
  <c r="G43" i="32"/>
  <c r="F43" i="32"/>
  <c r="D43" i="32"/>
  <c r="L42" i="32"/>
  <c r="J42" i="32"/>
  <c r="I42" i="32"/>
  <c r="G42" i="32"/>
  <c r="F42" i="32"/>
  <c r="D42" i="32"/>
  <c r="L41" i="32"/>
  <c r="J41" i="32"/>
  <c r="I41" i="32"/>
  <c r="G41" i="32"/>
  <c r="F41" i="32"/>
  <c r="D41" i="32"/>
  <c r="L40" i="32"/>
  <c r="J40" i="32"/>
  <c r="I40" i="32"/>
  <c r="G40" i="32"/>
  <c r="F40" i="32"/>
  <c r="D40" i="32"/>
  <c r="L39" i="32"/>
  <c r="J39" i="32"/>
  <c r="I39" i="32"/>
  <c r="G39" i="32"/>
  <c r="F39" i="32"/>
  <c r="D39" i="32"/>
  <c r="L38" i="32"/>
  <c r="J38" i="32"/>
  <c r="I38" i="32"/>
  <c r="G38" i="32"/>
  <c r="F38" i="32"/>
  <c r="D38" i="32"/>
  <c r="L37" i="32"/>
  <c r="J37" i="32"/>
  <c r="I37" i="32"/>
  <c r="G37" i="32"/>
  <c r="F37" i="32"/>
  <c r="D37" i="32"/>
  <c r="L36" i="32"/>
  <c r="J36" i="32"/>
  <c r="I36" i="32"/>
  <c r="G36" i="32"/>
  <c r="F36" i="32"/>
  <c r="D36" i="32"/>
  <c r="L43" i="34"/>
  <c r="J43" i="34"/>
  <c r="I43" i="34"/>
  <c r="G43" i="34"/>
  <c r="F43" i="34"/>
  <c r="D43" i="34"/>
  <c r="L42" i="34"/>
  <c r="J42" i="34"/>
  <c r="I42" i="34"/>
  <c r="G42" i="34"/>
  <c r="F42" i="34"/>
  <c r="P14" i="34" s="1"/>
  <c r="D42" i="34"/>
  <c r="O14" i="34" s="1"/>
  <c r="L41" i="34"/>
  <c r="J41" i="34"/>
  <c r="I41" i="34"/>
  <c r="G41" i="34"/>
  <c r="F41" i="34"/>
  <c r="D41" i="34"/>
  <c r="L40" i="34"/>
  <c r="J40" i="34"/>
  <c r="I40" i="34"/>
  <c r="G40" i="34"/>
  <c r="F40" i="34"/>
  <c r="D40" i="34"/>
  <c r="L39" i="34"/>
  <c r="J39" i="34"/>
  <c r="I39" i="34"/>
  <c r="G39" i="34"/>
  <c r="F39" i="34"/>
  <c r="D39" i="34"/>
  <c r="L38" i="34"/>
  <c r="J38" i="34"/>
  <c r="I38" i="34"/>
  <c r="G38" i="34"/>
  <c r="F38" i="34"/>
  <c r="P10" i="34" s="1"/>
  <c r="D38" i="34"/>
  <c r="O10" i="34" s="1"/>
  <c r="L37" i="34"/>
  <c r="J37" i="34"/>
  <c r="I37" i="34"/>
  <c r="G37" i="34"/>
  <c r="F37" i="34"/>
  <c r="D37" i="34"/>
  <c r="L36" i="34"/>
  <c r="J36" i="34"/>
  <c r="I36" i="34"/>
  <c r="G36" i="34"/>
  <c r="F36" i="34"/>
  <c r="D36" i="34"/>
  <c r="L43" i="28"/>
  <c r="J43" i="28"/>
  <c r="I43" i="28"/>
  <c r="G43" i="28"/>
  <c r="F43" i="28"/>
  <c r="D43" i="28"/>
  <c r="L42" i="28"/>
  <c r="J42" i="28"/>
  <c r="I42" i="28"/>
  <c r="G42" i="28"/>
  <c r="F42" i="28"/>
  <c r="D42" i="28"/>
  <c r="L41" i="28"/>
  <c r="J41" i="28"/>
  <c r="I41" i="28"/>
  <c r="G41" i="28"/>
  <c r="F41" i="28"/>
  <c r="D41" i="28"/>
  <c r="L40" i="28"/>
  <c r="J40" i="28"/>
  <c r="I40" i="28"/>
  <c r="G40" i="28"/>
  <c r="F40" i="28"/>
  <c r="D40" i="28"/>
  <c r="L39" i="28"/>
  <c r="J39" i="28"/>
  <c r="I39" i="28"/>
  <c r="G39" i="28"/>
  <c r="F39" i="28"/>
  <c r="D39" i="28"/>
  <c r="L38" i="28"/>
  <c r="J38" i="28"/>
  <c r="I38" i="28"/>
  <c r="G38" i="28"/>
  <c r="F38" i="28"/>
  <c r="D38" i="28"/>
  <c r="L37" i="28"/>
  <c r="J37" i="28"/>
  <c r="I37" i="28"/>
  <c r="G37" i="28"/>
  <c r="F37" i="28"/>
  <c r="D37" i="28"/>
  <c r="L36" i="28"/>
  <c r="J36" i="28"/>
  <c r="I36" i="28"/>
  <c r="G36" i="28"/>
  <c r="F36" i="28"/>
  <c r="D36" i="28"/>
  <c r="D37" i="29"/>
  <c r="F37" i="29"/>
  <c r="G37" i="29"/>
  <c r="I37" i="29"/>
  <c r="J37" i="29"/>
  <c r="L37" i="29"/>
  <c r="D38" i="29"/>
  <c r="F38" i="29"/>
  <c r="G38" i="29"/>
  <c r="I38" i="29"/>
  <c r="J38" i="29"/>
  <c r="L38" i="29"/>
  <c r="D39" i="29"/>
  <c r="F39" i="29"/>
  <c r="G39" i="29"/>
  <c r="I39" i="29"/>
  <c r="J39" i="29"/>
  <c r="L39" i="29"/>
  <c r="D40" i="29"/>
  <c r="F40" i="29"/>
  <c r="G40" i="29"/>
  <c r="I40" i="29"/>
  <c r="J40" i="29"/>
  <c r="L40" i="29"/>
  <c r="D41" i="29"/>
  <c r="F41" i="29"/>
  <c r="G41" i="29"/>
  <c r="I41" i="29"/>
  <c r="J41" i="29"/>
  <c r="L41" i="29"/>
  <c r="D42" i="29"/>
  <c r="F42" i="29"/>
  <c r="G42" i="29"/>
  <c r="I42" i="29"/>
  <c r="J42" i="29"/>
  <c r="L42" i="29"/>
  <c r="D43" i="29"/>
  <c r="F43" i="29"/>
  <c r="G43" i="29"/>
  <c r="I43" i="29"/>
  <c r="J43" i="29"/>
  <c r="L43" i="29"/>
  <c r="B46" i="52"/>
  <c r="B45" i="52"/>
  <c r="B44" i="52"/>
  <c r="B43" i="52"/>
  <c r="B42" i="52"/>
  <c r="B41" i="52"/>
  <c r="P15" i="34" l="1"/>
  <c r="O15" i="34"/>
  <c r="R14" i="34"/>
  <c r="Q14" i="34"/>
  <c r="O13" i="34"/>
  <c r="P13" i="34"/>
  <c r="R13" i="34" s="1"/>
  <c r="O12" i="34"/>
  <c r="P12" i="34"/>
  <c r="Q12" i="34" s="1"/>
  <c r="O11" i="34"/>
  <c r="P11" i="34"/>
  <c r="N16" i="34"/>
  <c r="F43" i="52" s="1"/>
  <c r="E56" i="52" s="1"/>
  <c r="Q10" i="34"/>
  <c r="R10" i="34"/>
  <c r="P9" i="34"/>
  <c r="O9" i="34"/>
  <c r="M16" i="34"/>
  <c r="E43" i="52" s="1"/>
  <c r="F56" i="52" s="1"/>
  <c r="P8" i="34"/>
  <c r="O8" i="34"/>
  <c r="O12" i="37"/>
  <c r="O10" i="37"/>
  <c r="O8" i="37"/>
  <c r="O8" i="32"/>
  <c r="P14" i="31"/>
  <c r="P8" i="31"/>
  <c r="O15" i="31"/>
  <c r="O12" i="31"/>
  <c r="O14" i="31"/>
  <c r="P14" i="37"/>
  <c r="P9" i="32"/>
  <c r="P10" i="28"/>
  <c r="P14" i="28"/>
  <c r="O9" i="29"/>
  <c r="P11" i="28"/>
  <c r="P15" i="28"/>
  <c r="P8" i="32"/>
  <c r="P10" i="32"/>
  <c r="P9" i="31"/>
  <c r="O12" i="29"/>
  <c r="P13" i="29"/>
  <c r="O9" i="37"/>
  <c r="O9" i="31"/>
  <c r="O11" i="31"/>
  <c r="P15" i="31"/>
  <c r="O15" i="37"/>
  <c r="P15" i="37"/>
  <c r="O13" i="37"/>
  <c r="P13" i="37"/>
  <c r="O13" i="31"/>
  <c r="P13" i="31"/>
  <c r="P12" i="31"/>
  <c r="O14" i="37"/>
  <c r="P11" i="31"/>
  <c r="O10" i="31"/>
  <c r="P10" i="31"/>
  <c r="O8" i="31"/>
  <c r="P12" i="37"/>
  <c r="O11" i="37"/>
  <c r="P11" i="37"/>
  <c r="P9" i="37"/>
  <c r="P8" i="37"/>
  <c r="P10" i="37"/>
  <c r="O15" i="32"/>
  <c r="P15" i="32"/>
  <c r="O14" i="32"/>
  <c r="P14" i="32"/>
  <c r="O13" i="32"/>
  <c r="P13" i="32"/>
  <c r="O12" i="32"/>
  <c r="P12" i="32"/>
  <c r="O11" i="32"/>
  <c r="P11" i="32"/>
  <c r="O10" i="32"/>
  <c r="O9" i="32"/>
  <c r="O15" i="28"/>
  <c r="O14" i="28"/>
  <c r="O13" i="28"/>
  <c r="P13" i="28"/>
  <c r="O12" i="28"/>
  <c r="P12" i="28"/>
  <c r="O11" i="28"/>
  <c r="O10" i="28"/>
  <c r="O9" i="28"/>
  <c r="P9" i="28"/>
  <c r="O8" i="28"/>
  <c r="P8" i="28"/>
  <c r="P15" i="29"/>
  <c r="O15" i="29"/>
  <c r="P14" i="29"/>
  <c r="O14" i="29"/>
  <c r="O13" i="29"/>
  <c r="P12" i="29"/>
  <c r="O11" i="29"/>
  <c r="P11" i="29"/>
  <c r="O10" i="29"/>
  <c r="P10" i="29"/>
  <c r="P9" i="29"/>
  <c r="C13" i="26"/>
  <c r="D42" i="52" s="1"/>
  <c r="B13" i="26"/>
  <c r="C42" i="52" s="1"/>
  <c r="C22" i="26"/>
  <c r="D45" i="52" s="1"/>
  <c r="C18" i="26"/>
  <c r="B18" i="26"/>
  <c r="C44" i="52" s="1"/>
  <c r="C17" i="26"/>
  <c r="D43" i="52" s="1"/>
  <c r="B17" i="26"/>
  <c r="C43" i="52" s="1"/>
  <c r="C12" i="26"/>
  <c r="C42" i="53"/>
  <c r="C33" i="53"/>
  <c r="C24" i="53"/>
  <c r="C15" i="53"/>
  <c r="C6" i="53"/>
  <c r="N2" i="37"/>
  <c r="R3" i="37"/>
  <c r="R4" i="37"/>
  <c r="C5" i="37"/>
  <c r="N2" i="28"/>
  <c r="R3" i="28"/>
  <c r="R4" i="28"/>
  <c r="C5" i="28"/>
  <c r="N2" i="29"/>
  <c r="R3" i="29"/>
  <c r="R4" i="29"/>
  <c r="C5" i="29"/>
  <c r="M8" i="29"/>
  <c r="N8" i="29"/>
  <c r="D36" i="29"/>
  <c r="F36" i="29"/>
  <c r="G36" i="29"/>
  <c r="I36" i="29"/>
  <c r="J36" i="29"/>
  <c r="L36" i="29"/>
  <c r="N2" i="31"/>
  <c r="R3" i="31"/>
  <c r="R4" i="31"/>
  <c r="C5" i="31"/>
  <c r="M16" i="31"/>
  <c r="E46" i="52" s="1"/>
  <c r="F50" i="52" s="1"/>
  <c r="N2" i="32"/>
  <c r="R3" i="32"/>
  <c r="R4" i="32"/>
  <c r="C5" i="32"/>
  <c r="N2" i="34"/>
  <c r="R3" i="34"/>
  <c r="R4" i="34"/>
  <c r="C5" i="34"/>
  <c r="C49" i="52"/>
  <c r="D49" i="52"/>
  <c r="C55" i="52" s="1"/>
  <c r="C50" i="52"/>
  <c r="D50" i="52"/>
  <c r="C57" i="52" s="1"/>
  <c r="C51" i="52"/>
  <c r="D51" i="52"/>
  <c r="D54" i="52" s="1"/>
  <c r="C52" i="52"/>
  <c r="D52" i="52"/>
  <c r="D58" i="52" s="1"/>
  <c r="G6" i="53"/>
  <c r="F15" i="53" s="1"/>
  <c r="I6" i="53"/>
  <c r="D15" i="53" s="1"/>
  <c r="J6" i="53"/>
  <c r="F24" i="53" s="1"/>
  <c r="L6" i="53"/>
  <c r="M6" i="53"/>
  <c r="F33" i="53" s="1"/>
  <c r="O6" i="53"/>
  <c r="D33" i="53" s="1"/>
  <c r="P6" i="53"/>
  <c r="F42" i="53" s="1"/>
  <c r="R6" i="53"/>
  <c r="D42" i="53" s="1"/>
  <c r="AB6" i="53"/>
  <c r="G7" i="53"/>
  <c r="F16" i="53" s="1"/>
  <c r="I7" i="53"/>
  <c r="D16" i="53" s="1"/>
  <c r="J7" i="53"/>
  <c r="F25" i="53" s="1"/>
  <c r="L7" i="53"/>
  <c r="D25" i="53" s="1"/>
  <c r="M7" i="53"/>
  <c r="F34" i="53" s="1"/>
  <c r="O7" i="53"/>
  <c r="D34" i="53" s="1"/>
  <c r="P7" i="53"/>
  <c r="F43" i="53" s="1"/>
  <c r="R7" i="53"/>
  <c r="D43" i="53" s="1"/>
  <c r="G8" i="53"/>
  <c r="I8" i="53"/>
  <c r="J8" i="53"/>
  <c r="F26" i="53" s="1"/>
  <c r="L8" i="53"/>
  <c r="D26" i="53" s="1"/>
  <c r="M8" i="53"/>
  <c r="F35" i="53" s="1"/>
  <c r="O8" i="53"/>
  <c r="D35" i="53" s="1"/>
  <c r="P8" i="53"/>
  <c r="F44" i="53" s="1"/>
  <c r="R8" i="53"/>
  <c r="G9" i="53"/>
  <c r="I9" i="53"/>
  <c r="D18" i="53"/>
  <c r="J9" i="53"/>
  <c r="F27" i="53" s="1"/>
  <c r="L9" i="53"/>
  <c r="D27" i="53" s="1"/>
  <c r="M9" i="53"/>
  <c r="O9" i="53"/>
  <c r="D36" i="53" s="1"/>
  <c r="P9" i="53"/>
  <c r="F45" i="53" s="1"/>
  <c r="R9" i="53"/>
  <c r="D45" i="53" s="1"/>
  <c r="AB9" i="53"/>
  <c r="G10" i="53"/>
  <c r="F19" i="53" s="1"/>
  <c r="I10" i="53"/>
  <c r="J10" i="53"/>
  <c r="F28" i="53"/>
  <c r="L10" i="53"/>
  <c r="M10" i="53"/>
  <c r="F37" i="53" s="1"/>
  <c r="O10" i="53"/>
  <c r="D37" i="53" s="1"/>
  <c r="P10" i="53"/>
  <c r="F46" i="53" s="1"/>
  <c r="R10" i="53"/>
  <c r="G11" i="53"/>
  <c r="F20" i="53" s="1"/>
  <c r="I11" i="53"/>
  <c r="D20" i="53" s="1"/>
  <c r="J11" i="53"/>
  <c r="F29" i="53" s="1"/>
  <c r="L11" i="53"/>
  <c r="D29" i="53" s="1"/>
  <c r="M11" i="53"/>
  <c r="F38" i="53" s="1"/>
  <c r="O11" i="53"/>
  <c r="D38" i="53" s="1"/>
  <c r="P11" i="53"/>
  <c r="F47" i="53" s="1"/>
  <c r="R11" i="53"/>
  <c r="D47" i="53" s="1"/>
  <c r="G12" i="53"/>
  <c r="I12" i="53"/>
  <c r="D21" i="53" s="1"/>
  <c r="J12" i="53"/>
  <c r="L12" i="53"/>
  <c r="D30" i="53" s="1"/>
  <c r="M12" i="53"/>
  <c r="F39" i="53" s="1"/>
  <c r="O12" i="53"/>
  <c r="D39" i="53" s="1"/>
  <c r="P12" i="53"/>
  <c r="F48" i="53" s="1"/>
  <c r="R12" i="53"/>
  <c r="D48" i="53" s="1"/>
  <c r="AB12" i="53"/>
  <c r="G13" i="53"/>
  <c r="I13" i="53"/>
  <c r="J13" i="53"/>
  <c r="F31" i="53" s="1"/>
  <c r="L13" i="53"/>
  <c r="D31" i="53" s="1"/>
  <c r="M13" i="53"/>
  <c r="F40" i="53" s="1"/>
  <c r="O13" i="53"/>
  <c r="D40" i="53" s="1"/>
  <c r="P13" i="53"/>
  <c r="R13" i="53"/>
  <c r="D49" i="53" s="1"/>
  <c r="G14" i="53"/>
  <c r="S12" i="53" s="1"/>
  <c r="I14" i="53"/>
  <c r="D23" i="53" s="1"/>
  <c r="J14" i="53"/>
  <c r="F32" i="53" s="1"/>
  <c r="L14" i="53"/>
  <c r="D32" i="53" s="1"/>
  <c r="M14" i="53"/>
  <c r="F41" i="53" s="1"/>
  <c r="O14" i="53"/>
  <c r="D41" i="53" s="1"/>
  <c r="P14" i="53"/>
  <c r="F50" i="53" s="1"/>
  <c r="R14" i="53"/>
  <c r="D50" i="53" s="1"/>
  <c r="J15" i="53"/>
  <c r="I24" i="53" s="1"/>
  <c r="L15" i="53"/>
  <c r="G24" i="53" s="1"/>
  <c r="M15" i="53"/>
  <c r="I33" i="53" s="1"/>
  <c r="O15" i="53"/>
  <c r="G33" i="53" s="1"/>
  <c r="P15" i="53"/>
  <c r="I42" i="53" s="1"/>
  <c r="R15" i="53"/>
  <c r="G42" i="53" s="1"/>
  <c r="AB15" i="53"/>
  <c r="J16" i="53"/>
  <c r="I25" i="53" s="1"/>
  <c r="L16" i="53"/>
  <c r="G25" i="53" s="1"/>
  <c r="M16" i="53"/>
  <c r="I34" i="53" s="1"/>
  <c r="O16" i="53"/>
  <c r="G34" i="53" s="1"/>
  <c r="P16" i="53"/>
  <c r="I43" i="53" s="1"/>
  <c r="R16" i="53"/>
  <c r="G43" i="53" s="1"/>
  <c r="J17" i="53"/>
  <c r="L17" i="53"/>
  <c r="G26" i="53" s="1"/>
  <c r="M17" i="53"/>
  <c r="I35" i="53" s="1"/>
  <c r="O17" i="53"/>
  <c r="G35" i="53" s="1"/>
  <c r="P17" i="53"/>
  <c r="I44" i="53" s="1"/>
  <c r="R17" i="53"/>
  <c r="G44" i="53" s="1"/>
  <c r="F18" i="53"/>
  <c r="J18" i="53"/>
  <c r="I27" i="53" s="1"/>
  <c r="L18" i="53"/>
  <c r="G27" i="53" s="1"/>
  <c r="M18" i="53"/>
  <c r="I36" i="53" s="1"/>
  <c r="O18" i="53"/>
  <c r="G36" i="53"/>
  <c r="P18" i="53"/>
  <c r="R18" i="53"/>
  <c r="G45" i="53" s="1"/>
  <c r="AB18" i="53"/>
  <c r="D19" i="53"/>
  <c r="J19" i="53"/>
  <c r="L19" i="53"/>
  <c r="G28" i="53" s="1"/>
  <c r="M19" i="53"/>
  <c r="I37" i="53" s="1"/>
  <c r="O19" i="53"/>
  <c r="G37" i="53" s="1"/>
  <c r="P19" i="53"/>
  <c r="I46" i="53" s="1"/>
  <c r="R19" i="53"/>
  <c r="G46" i="53" s="1"/>
  <c r="J20" i="53"/>
  <c r="I29" i="53" s="1"/>
  <c r="L20" i="53"/>
  <c r="M20" i="53"/>
  <c r="O20" i="53"/>
  <c r="P20" i="53"/>
  <c r="I47" i="53" s="1"/>
  <c r="R20" i="53"/>
  <c r="G47" i="53" s="1"/>
  <c r="J21" i="53"/>
  <c r="L21" i="53"/>
  <c r="G30" i="53" s="1"/>
  <c r="M21" i="53"/>
  <c r="I39" i="53" s="1"/>
  <c r="O21" i="53"/>
  <c r="P21" i="53"/>
  <c r="R21" i="53"/>
  <c r="G48" i="53" s="1"/>
  <c r="AB21" i="53"/>
  <c r="J22" i="53"/>
  <c r="I31" i="53" s="1"/>
  <c r="L22" i="53"/>
  <c r="M22" i="53"/>
  <c r="I40" i="53" s="1"/>
  <c r="O22" i="53"/>
  <c r="G40" i="53" s="1"/>
  <c r="P22" i="53"/>
  <c r="R22" i="53"/>
  <c r="G49" i="53" s="1"/>
  <c r="J23" i="53"/>
  <c r="L23" i="53"/>
  <c r="G32" i="53" s="1"/>
  <c r="M23" i="53"/>
  <c r="O23" i="53"/>
  <c r="P23" i="53"/>
  <c r="I50" i="53" s="1"/>
  <c r="R23" i="53"/>
  <c r="G50" i="53" s="1"/>
  <c r="M24" i="53"/>
  <c r="L33" i="53" s="1"/>
  <c r="O24" i="53"/>
  <c r="J33" i="53" s="1"/>
  <c r="P24" i="53"/>
  <c r="L42" i="53" s="1"/>
  <c r="R24" i="53"/>
  <c r="J42" i="53" s="1"/>
  <c r="AB24" i="53"/>
  <c r="M25" i="53"/>
  <c r="L34" i="53" s="1"/>
  <c r="O25" i="53"/>
  <c r="J34" i="53" s="1"/>
  <c r="P25" i="53"/>
  <c r="L43" i="53" s="1"/>
  <c r="R25" i="53"/>
  <c r="M26" i="53"/>
  <c r="L35" i="53" s="1"/>
  <c r="O26" i="53"/>
  <c r="J35" i="53" s="1"/>
  <c r="P26" i="53"/>
  <c r="L44" i="53" s="1"/>
  <c r="R26" i="53"/>
  <c r="J44" i="53" s="1"/>
  <c r="M27" i="53"/>
  <c r="L36" i="53" s="1"/>
  <c r="O27" i="53"/>
  <c r="J36" i="53" s="1"/>
  <c r="P27" i="53"/>
  <c r="R27" i="53"/>
  <c r="J45" i="53" s="1"/>
  <c r="AB27" i="53"/>
  <c r="M28" i="53"/>
  <c r="L37" i="53" s="1"/>
  <c r="O28" i="53"/>
  <c r="J37" i="53" s="1"/>
  <c r="P28" i="53"/>
  <c r="L46" i="53" s="1"/>
  <c r="R28" i="53"/>
  <c r="J46" i="53" s="1"/>
  <c r="M29" i="53"/>
  <c r="L38" i="53" s="1"/>
  <c r="O29" i="53"/>
  <c r="J38" i="53" s="1"/>
  <c r="P29" i="53"/>
  <c r="L47" i="53" s="1"/>
  <c r="R29" i="53"/>
  <c r="J47" i="53" s="1"/>
  <c r="F30" i="53"/>
  <c r="M30" i="53"/>
  <c r="L39" i="53" s="1"/>
  <c r="O30" i="53"/>
  <c r="J39" i="53" s="1"/>
  <c r="P30" i="53"/>
  <c r="L48" i="53" s="1"/>
  <c r="R30" i="53"/>
  <c r="AB30" i="53"/>
  <c r="M31" i="53"/>
  <c r="L40" i="53" s="1"/>
  <c r="O31" i="53"/>
  <c r="P31" i="53"/>
  <c r="L49" i="53" s="1"/>
  <c r="R31" i="53"/>
  <c r="I32" i="53"/>
  <c r="M32" i="53"/>
  <c r="L41" i="53" s="1"/>
  <c r="O32" i="53"/>
  <c r="J41" i="53" s="1"/>
  <c r="P32" i="53"/>
  <c r="L50" i="53" s="1"/>
  <c r="R32" i="53"/>
  <c r="J50" i="53" s="1"/>
  <c r="P33" i="53"/>
  <c r="O42" i="53" s="1"/>
  <c r="R33" i="53"/>
  <c r="AB33" i="53"/>
  <c r="P34" i="53"/>
  <c r="O43" i="53" s="1"/>
  <c r="R34" i="53"/>
  <c r="M43" i="53" s="1"/>
  <c r="P35" i="53"/>
  <c r="O44" i="53" s="1"/>
  <c r="R35" i="53"/>
  <c r="M44" i="53" s="1"/>
  <c r="P36" i="53"/>
  <c r="O45" i="53" s="1"/>
  <c r="R36" i="53"/>
  <c r="M45" i="53" s="1"/>
  <c r="AB36" i="53"/>
  <c r="P37" i="53"/>
  <c r="R37" i="53"/>
  <c r="M46" i="53" s="1"/>
  <c r="G38" i="53"/>
  <c r="P38" i="53"/>
  <c r="O47" i="53" s="1"/>
  <c r="R38" i="53"/>
  <c r="M47" i="53" s="1"/>
  <c r="G39" i="53"/>
  <c r="P39" i="53"/>
  <c r="O48" i="53" s="1"/>
  <c r="R39" i="53"/>
  <c r="M48" i="53" s="1"/>
  <c r="AB39" i="53"/>
  <c r="J40" i="53"/>
  <c r="P40" i="53"/>
  <c r="O49" i="53" s="1"/>
  <c r="R40" i="53"/>
  <c r="M49" i="53" s="1"/>
  <c r="G41" i="53"/>
  <c r="P41" i="53"/>
  <c r="O50" i="53" s="1"/>
  <c r="R41" i="53"/>
  <c r="M42" i="53"/>
  <c r="AB42" i="53"/>
  <c r="J43" i="53"/>
  <c r="L45" i="53"/>
  <c r="AB45" i="53"/>
  <c r="D46" i="53"/>
  <c r="I48" i="53"/>
  <c r="J48" i="53"/>
  <c r="AB48" i="53"/>
  <c r="F49" i="53"/>
  <c r="I49" i="53"/>
  <c r="M50" i="53"/>
  <c r="B12" i="26"/>
  <c r="C41" i="52" s="1"/>
  <c r="B22" i="26"/>
  <c r="C45" i="52" s="1"/>
  <c r="B23" i="26"/>
  <c r="C23" i="26"/>
  <c r="I30" i="53"/>
  <c r="F22" i="53"/>
  <c r="V12" i="53"/>
  <c r="AM42" i="53" l="1"/>
  <c r="Q14" i="31"/>
  <c r="R14" i="31"/>
  <c r="Q8" i="31"/>
  <c r="Q15" i="34"/>
  <c r="R15" i="34"/>
  <c r="R12" i="34"/>
  <c r="R11" i="34"/>
  <c r="Q11" i="34"/>
  <c r="Q9" i="34"/>
  <c r="O16" i="34"/>
  <c r="G43" i="52" s="1"/>
  <c r="H56" i="52" s="1"/>
  <c r="R8" i="34"/>
  <c r="P16" i="34"/>
  <c r="H43" i="52" s="1"/>
  <c r="G56" i="52" s="1"/>
  <c r="Q8" i="34"/>
  <c r="Q10" i="37"/>
  <c r="Q13" i="34"/>
  <c r="R9" i="34"/>
  <c r="Q8" i="32"/>
  <c r="Q9" i="29"/>
  <c r="Q10" i="28"/>
  <c r="X18" i="53"/>
  <c r="F23" i="53"/>
  <c r="U21" i="53" s="1"/>
  <c r="Y39" i="53"/>
  <c r="D17" i="53"/>
  <c r="S15" i="53" s="1"/>
  <c r="U6" i="53"/>
  <c r="C56" i="52"/>
  <c r="AA12" i="53"/>
  <c r="R12" i="28"/>
  <c r="Q12" i="37"/>
  <c r="AM24" i="53"/>
  <c r="R15" i="31"/>
  <c r="Q9" i="31"/>
  <c r="R8" i="37"/>
  <c r="R9" i="32"/>
  <c r="R11" i="28"/>
  <c r="R11" i="31"/>
  <c r="Q12" i="31"/>
  <c r="R9" i="31"/>
  <c r="R13" i="31"/>
  <c r="Q15" i="31"/>
  <c r="Q10" i="31"/>
  <c r="R13" i="37"/>
  <c r="Q8" i="37"/>
  <c r="R14" i="37"/>
  <c r="Q15" i="32"/>
  <c r="Q9" i="32"/>
  <c r="R10" i="28"/>
  <c r="Q12" i="28"/>
  <c r="R14" i="28"/>
  <c r="Q15" i="28"/>
  <c r="R14" i="29"/>
  <c r="R12" i="29"/>
  <c r="Q15" i="29"/>
  <c r="Q13" i="29"/>
  <c r="R15" i="29"/>
  <c r="C3" i="29"/>
  <c r="S10" i="29" s="1"/>
  <c r="C4" i="28"/>
  <c r="S15" i="28" s="1"/>
  <c r="C3" i="37"/>
  <c r="S12" i="37" s="1"/>
  <c r="D41" i="52"/>
  <c r="C4" i="29"/>
  <c r="S13" i="29" s="1"/>
  <c r="U33" i="53"/>
  <c r="S48" i="53"/>
  <c r="Q13" i="31"/>
  <c r="I41" i="53"/>
  <c r="U39" i="53" s="1"/>
  <c r="S21" i="53"/>
  <c r="U30" i="53"/>
  <c r="D44" i="52"/>
  <c r="C4" i="32"/>
  <c r="R9" i="28"/>
  <c r="Q9" i="28"/>
  <c r="C4" i="31"/>
  <c r="D46" i="52"/>
  <c r="C3" i="31"/>
  <c r="C46" i="52"/>
  <c r="S45" i="53"/>
  <c r="AA30" i="53"/>
  <c r="Y48" i="53"/>
  <c r="U42" i="53"/>
  <c r="C4" i="34"/>
  <c r="C4" i="37"/>
  <c r="Q12" i="29"/>
  <c r="R8" i="32"/>
  <c r="Q10" i="32"/>
  <c r="Q14" i="32"/>
  <c r="R12" i="37"/>
  <c r="V39" i="53"/>
  <c r="Y18" i="53"/>
  <c r="AM15" i="53"/>
  <c r="AA9" i="53"/>
  <c r="C3" i="34"/>
  <c r="S14" i="37"/>
  <c r="S10" i="37"/>
  <c r="X33" i="53"/>
  <c r="X15" i="53"/>
  <c r="C3" i="28"/>
  <c r="C3" i="32"/>
  <c r="R13" i="29"/>
  <c r="R13" i="32"/>
  <c r="Q9" i="37"/>
  <c r="Q13" i="37"/>
  <c r="V24" i="53"/>
  <c r="AA6" i="53"/>
  <c r="Q15" i="37"/>
  <c r="R15" i="37"/>
  <c r="R12" i="31"/>
  <c r="Q14" i="37"/>
  <c r="Q11" i="31"/>
  <c r="R10" i="31"/>
  <c r="R8" i="31"/>
  <c r="Q11" i="37"/>
  <c r="R11" i="37"/>
  <c r="R9" i="37"/>
  <c r="R10" i="37"/>
  <c r="R15" i="32"/>
  <c r="R14" i="32"/>
  <c r="Q13" i="32"/>
  <c r="Q12" i="32"/>
  <c r="R12" i="32"/>
  <c r="R11" i="32"/>
  <c r="Q11" i="32"/>
  <c r="R10" i="32"/>
  <c r="R15" i="28"/>
  <c r="Q14" i="28"/>
  <c r="Q13" i="28"/>
  <c r="R13" i="28"/>
  <c r="Q11" i="28"/>
  <c r="R8" i="28"/>
  <c r="Q8" i="28"/>
  <c r="Q14" i="29"/>
  <c r="R11" i="29"/>
  <c r="Q11" i="29"/>
  <c r="R10" i="29"/>
  <c r="Q10" i="29"/>
  <c r="R9" i="29"/>
  <c r="O8" i="29"/>
  <c r="P16" i="37"/>
  <c r="H45" i="52" s="1"/>
  <c r="H54" i="52" s="1"/>
  <c r="P8" i="29"/>
  <c r="N16" i="28"/>
  <c r="F42" i="52" s="1"/>
  <c r="F53" i="52" s="1"/>
  <c r="N16" i="29"/>
  <c r="F41" i="52" s="1"/>
  <c r="F51" i="52" s="1"/>
  <c r="M16" i="29"/>
  <c r="E41" i="52" s="1"/>
  <c r="E51" i="52" s="1"/>
  <c r="V18" i="53"/>
  <c r="S36" i="53"/>
  <c r="I45" i="53"/>
  <c r="AA45" i="53" s="1"/>
  <c r="Y45" i="53"/>
  <c r="S9" i="53"/>
  <c r="AM33" i="53"/>
  <c r="AA18" i="53"/>
  <c r="U27" i="53"/>
  <c r="Y27" i="53"/>
  <c r="Y33" i="53"/>
  <c r="V42" i="53"/>
  <c r="V6" i="53"/>
  <c r="Y42" i="53"/>
  <c r="D24" i="53"/>
  <c r="Y24" i="53" s="1"/>
  <c r="Y36" i="53"/>
  <c r="V45" i="53"/>
  <c r="AA39" i="53"/>
  <c r="V33" i="53"/>
  <c r="I28" i="53"/>
  <c r="X27" i="53" s="1"/>
  <c r="V9" i="53"/>
  <c r="AA48" i="53"/>
  <c r="Y15" i="53"/>
  <c r="U45" i="53"/>
  <c r="S30" i="53"/>
  <c r="S24" i="53"/>
  <c r="AA42" i="53"/>
  <c r="U9" i="53"/>
  <c r="AA15" i="53"/>
  <c r="X24" i="53"/>
  <c r="S39" i="53"/>
  <c r="AA27" i="53"/>
  <c r="Y12" i="53"/>
  <c r="V15" i="53"/>
  <c r="AA24" i="53"/>
  <c r="D53" i="52"/>
  <c r="Y30" i="53"/>
  <c r="Y6" i="53"/>
  <c r="S33" i="53"/>
  <c r="AD33" i="53" s="1"/>
  <c r="X36" i="53"/>
  <c r="AM6" i="53"/>
  <c r="D56" i="52"/>
  <c r="C58" i="52"/>
  <c r="C53" i="52"/>
  <c r="C54" i="52"/>
  <c r="D57" i="52"/>
  <c r="D55" i="52"/>
  <c r="X48" i="53"/>
  <c r="O46" i="53"/>
  <c r="X45" i="53" s="1"/>
  <c r="V36" i="53"/>
  <c r="X30" i="53"/>
  <c r="J49" i="53"/>
  <c r="V48" i="53" s="1"/>
  <c r="G31" i="53"/>
  <c r="V30" i="53" s="1"/>
  <c r="X21" i="53"/>
  <c r="G29" i="53"/>
  <c r="S27" i="53" s="1"/>
  <c r="U18" i="53"/>
  <c r="D28" i="53"/>
  <c r="V27" i="53" s="1"/>
  <c r="X9" i="53"/>
  <c r="D44" i="53"/>
  <c r="S42" i="53" s="1"/>
  <c r="F17" i="53"/>
  <c r="U15" i="53" s="1"/>
  <c r="U12" i="53"/>
  <c r="F21" i="53"/>
  <c r="AA21" i="53" s="1"/>
  <c r="X6" i="53"/>
  <c r="X42" i="53"/>
  <c r="I38" i="53"/>
  <c r="U36" i="53" s="1"/>
  <c r="S18" i="53"/>
  <c r="I26" i="53"/>
  <c r="U24" i="53" s="1"/>
  <c r="X39" i="53"/>
  <c r="U48" i="53"/>
  <c r="Y9" i="53"/>
  <c r="F36" i="53"/>
  <c r="AA36" i="53" s="1"/>
  <c r="N16" i="37"/>
  <c r="F45" i="52" s="1"/>
  <c r="F54" i="52" s="1"/>
  <c r="D22" i="53"/>
  <c r="V21" i="53" s="1"/>
  <c r="X12" i="53"/>
  <c r="N16" i="31"/>
  <c r="F46" i="52" s="1"/>
  <c r="E50" i="52" s="1"/>
  <c r="M16" i="28"/>
  <c r="E42" i="52" s="1"/>
  <c r="E53" i="52" s="1"/>
  <c r="O16" i="37"/>
  <c r="G45" i="52" s="1"/>
  <c r="G54" i="52" s="1"/>
  <c r="M16" i="37"/>
  <c r="E45" i="52" s="1"/>
  <c r="E54" i="52" s="1"/>
  <c r="M16" i="32"/>
  <c r="E44" i="52" s="1"/>
  <c r="E49" i="52" s="1"/>
  <c r="O16" i="31"/>
  <c r="G46" i="52" s="1"/>
  <c r="H50" i="52" s="1"/>
  <c r="AA33" i="53"/>
  <c r="Y21" i="53"/>
  <c r="N16" i="32"/>
  <c r="F44" i="52" s="1"/>
  <c r="F49" i="52" s="1"/>
  <c r="AG24" i="53" l="1"/>
  <c r="Q16" i="34"/>
  <c r="I43" i="52" s="1"/>
  <c r="J56" i="52" s="1"/>
  <c r="R16" i="34"/>
  <c r="J43" i="52" s="1"/>
  <c r="I56" i="52" s="1"/>
  <c r="AL6" i="53"/>
  <c r="AI15" i="53"/>
  <c r="AJ33" i="53"/>
  <c r="S14" i="29"/>
  <c r="S9" i="28"/>
  <c r="S13" i="28"/>
  <c r="S8" i="29"/>
  <c r="S8" i="37"/>
  <c r="S12" i="29"/>
  <c r="S11" i="28"/>
  <c r="S9" i="29"/>
  <c r="AF24" i="53"/>
  <c r="AD42" i="53"/>
  <c r="AF33" i="53"/>
  <c r="AD6" i="53"/>
  <c r="AJ42" i="53"/>
  <c r="S13" i="34"/>
  <c r="S9" i="34"/>
  <c r="S15" i="34"/>
  <c r="S11" i="34"/>
  <c r="S11" i="29"/>
  <c r="S15" i="29"/>
  <c r="S14" i="32"/>
  <c r="S10" i="32"/>
  <c r="S12" i="32"/>
  <c r="S8" i="32"/>
  <c r="S13" i="32"/>
  <c r="S9" i="32"/>
  <c r="S15" i="32"/>
  <c r="S11" i="32"/>
  <c r="AL33" i="53"/>
  <c r="AJ24" i="53"/>
  <c r="S14" i="28"/>
  <c r="S10" i="28"/>
  <c r="S8" i="28"/>
  <c r="S12" i="28"/>
  <c r="S14" i="34"/>
  <c r="S10" i="34"/>
  <c r="S8" i="34"/>
  <c r="S12" i="34"/>
  <c r="S15" i="37"/>
  <c r="S11" i="37"/>
  <c r="S13" i="37"/>
  <c r="S9" i="37"/>
  <c r="S12" i="31"/>
  <c r="S8" i="31"/>
  <c r="S14" i="31"/>
  <c r="S10" i="31"/>
  <c r="S15" i="31"/>
  <c r="S11" i="31"/>
  <c r="S13" i="31"/>
  <c r="S9" i="31"/>
  <c r="AJ15" i="53"/>
  <c r="AL42" i="53"/>
  <c r="AG15" i="53"/>
  <c r="AG42" i="53"/>
  <c r="AM51" i="53"/>
  <c r="R8" i="29"/>
  <c r="Q8" i="29"/>
  <c r="AG6" i="53"/>
  <c r="AI24" i="53"/>
  <c r="AG33" i="53"/>
  <c r="AD24" i="53"/>
  <c r="AJ6" i="53"/>
  <c r="AF42" i="53"/>
  <c r="AF15" i="53"/>
  <c r="AL24" i="53"/>
  <c r="AL15" i="53"/>
  <c r="AI33" i="53"/>
  <c r="O16" i="28"/>
  <c r="G42" i="52" s="1"/>
  <c r="G53" i="52" s="1"/>
  <c r="AF6" i="53"/>
  <c r="O16" i="29"/>
  <c r="G41" i="52" s="1"/>
  <c r="G51" i="52" s="1"/>
  <c r="P16" i="32"/>
  <c r="H44" i="52" s="1"/>
  <c r="H49" i="52" s="1"/>
  <c r="R16" i="32"/>
  <c r="J44" i="52" s="1"/>
  <c r="P16" i="28"/>
  <c r="H42" i="52" s="1"/>
  <c r="H53" i="52" s="1"/>
  <c r="AI6" i="53"/>
  <c r="P16" i="31"/>
  <c r="H46" i="52" s="1"/>
  <c r="G50" i="52" s="1"/>
  <c r="P16" i="29"/>
  <c r="H41" i="52" s="1"/>
  <c r="H51" i="52" s="1"/>
  <c r="O16" i="32"/>
  <c r="G44" i="52" s="1"/>
  <c r="G49" i="52" s="1"/>
  <c r="Q16" i="37"/>
  <c r="I45" i="52" s="1"/>
  <c r="I54" i="52" s="1"/>
  <c r="R16" i="37"/>
  <c r="J45" i="52" s="1"/>
  <c r="J54" i="52" s="1"/>
  <c r="AD15" i="53"/>
  <c r="AI42" i="53"/>
  <c r="AG51" i="53" l="1"/>
  <c r="AJ51" i="53"/>
  <c r="Q16" i="32"/>
  <c r="B16" i="32" s="1"/>
  <c r="R16" i="31"/>
  <c r="J46" i="52" s="1"/>
  <c r="I50" i="52" s="1"/>
  <c r="Q16" i="31"/>
  <c r="I46" i="52" s="1"/>
  <c r="J50" i="52" s="1"/>
  <c r="Q16" i="29"/>
  <c r="I41" i="52" s="1"/>
  <c r="I51" i="52" s="1"/>
  <c r="AD51" i="53"/>
  <c r="AF51" i="53"/>
  <c r="AL51" i="53"/>
  <c r="L45" i="52"/>
  <c r="L54" i="52" s="1"/>
  <c r="B16" i="37"/>
  <c r="Q16" i="28"/>
  <c r="I42" i="52" s="1"/>
  <c r="I53" i="52" s="1"/>
  <c r="R16" i="29"/>
  <c r="J41" i="52" s="1"/>
  <c r="J51" i="52" s="1"/>
  <c r="AI51" i="53"/>
  <c r="J49" i="52"/>
  <c r="B16" i="34"/>
  <c r="R16" i="28"/>
  <c r="J42" i="52" s="1"/>
  <c r="J53" i="52" s="1"/>
  <c r="I44" i="52" l="1"/>
  <c r="I49" i="52" s="1"/>
  <c r="B16" i="31"/>
  <c r="L42" i="52"/>
  <c r="L53" i="52" s="1"/>
  <c r="B16" i="29"/>
  <c r="K42" i="52"/>
  <c r="K53" i="52" s="1"/>
  <c r="L41" i="52"/>
  <c r="L51" i="52" s="1"/>
  <c r="B16" i="28"/>
  <c r="K41" i="52"/>
  <c r="K51" i="52" s="1"/>
  <c r="K45" i="52"/>
  <c r="K54" i="52" s="1"/>
  <c r="L44" i="52" l="1"/>
  <c r="L49" i="52" s="1"/>
  <c r="K44" i="52"/>
  <c r="K49" i="52" s="1"/>
  <c r="K46" i="52"/>
  <c r="L50" i="52" s="1"/>
  <c r="L46" i="52"/>
  <c r="K50" i="52" s="1"/>
  <c r="K43" i="52"/>
  <c r="L56" i="52" s="1"/>
  <c r="L43" i="52"/>
  <c r="K56" i="52" s="1"/>
</calcChain>
</file>

<file path=xl/sharedStrings.xml><?xml version="1.0" encoding="utf-8"?>
<sst xmlns="http://schemas.openxmlformats.org/spreadsheetml/2006/main" count="1035" uniqueCount="166">
  <si>
    <t>ZÁPIS O UTKÁNÍ SMÍŠENÝCH DRUŽSTEV</t>
  </si>
  <si>
    <t>Název soutěže:</t>
  </si>
  <si>
    <t>Místo:</t>
  </si>
  <si>
    <t>Družstvo "A"</t>
  </si>
  <si>
    <t>Družstvo "B"</t>
  </si>
  <si>
    <t>Vrchní rozhodčí:</t>
  </si>
  <si>
    <t>"A"</t>
  </si>
  <si>
    <t>"B"</t>
  </si>
  <si>
    <t>Výsledky setů</t>
  </si>
  <si>
    <t>Rozhodčí</t>
  </si>
  <si>
    <t>VÍTĚZ:</t>
  </si>
  <si>
    <t>Podpis vrchního rozhodčího</t>
  </si>
  <si>
    <t>Potvrzujeme, že utkání bylo sehráno podle platných pravidel a soutěžního řádu.</t>
  </si>
  <si>
    <t>Námitky:</t>
  </si>
  <si>
    <t>dvouhra žen</t>
  </si>
  <si>
    <t>smíšená čtyřhra</t>
  </si>
  <si>
    <t>……………………………………………………………………………………………………………………………………………………………………………………</t>
  </si>
  <si>
    <t>Podpis vedoucího družstva "A": ………………………………………………………….</t>
  </si>
  <si>
    <t>Podpis vedoucího družstva "B": ………………………………………………………….</t>
  </si>
  <si>
    <t>Datum:</t>
  </si>
  <si>
    <t>Součet míčů</t>
  </si>
  <si>
    <t>Sety</t>
  </si>
  <si>
    <t>Body</t>
  </si>
  <si>
    <t>1.dvouhra mužů</t>
  </si>
  <si>
    <t>2.dvouhra mužů</t>
  </si>
  <si>
    <t>3.dvouhra mužů</t>
  </si>
  <si>
    <t>:</t>
  </si>
  <si>
    <t>1. kolo</t>
  </si>
  <si>
    <t>2. kolo</t>
  </si>
  <si>
    <t>3. kolo</t>
  </si>
  <si>
    <t>1-4</t>
  </si>
  <si>
    <t>2-3</t>
  </si>
  <si>
    <t>1-2</t>
  </si>
  <si>
    <t>1.</t>
  </si>
  <si>
    <t>2.</t>
  </si>
  <si>
    <t>3.</t>
  </si>
  <si>
    <t>4.</t>
  </si>
  <si>
    <t>5.</t>
  </si>
  <si>
    <t>3-1</t>
  </si>
  <si>
    <t>6.</t>
  </si>
  <si>
    <t>Volno</t>
  </si>
  <si>
    <t>Los:</t>
  </si>
  <si>
    <t>Účastníci:</t>
  </si>
  <si>
    <t>I. Kolo</t>
  </si>
  <si>
    <t>II. Kolo</t>
  </si>
  <si>
    <t>III. Kolo</t>
  </si>
  <si>
    <t>Vladimír Marek</t>
  </si>
  <si>
    <t>Datum turnaje:</t>
  </si>
  <si>
    <t>Vodňany</t>
  </si>
  <si>
    <t>Remíza</t>
  </si>
  <si>
    <t>1.kolo</t>
  </si>
  <si>
    <t>2.kolo</t>
  </si>
  <si>
    <t>3.kolo</t>
  </si>
  <si>
    <t>I. kolo</t>
  </si>
  <si>
    <t>II. kolo</t>
  </si>
  <si>
    <t>III. kolo</t>
  </si>
  <si>
    <t>Míče</t>
  </si>
  <si>
    <t>Zápasy</t>
  </si>
  <si>
    <t>Pořadí</t>
  </si>
  <si>
    <t>Jednotlivá kola</t>
  </si>
  <si>
    <t>Kolo</t>
  </si>
  <si>
    <t>Los</t>
  </si>
  <si>
    <t>A1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</si>
  <si>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</si>
  <si>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</si>
  <si>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</si>
  <si>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</si>
  <si>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</si>
  <si>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</si>
  <si>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</si>
  <si>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</si>
  <si>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</si>
  <si>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</si>
  <si>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</si>
  <si>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čtyřhra žen</t>
  </si>
  <si>
    <t>7.</t>
  </si>
  <si>
    <t xml:space="preserve"> </t>
  </si>
  <si>
    <t>Pořadí utkání:</t>
  </si>
  <si>
    <t>-</t>
  </si>
  <si>
    <t>1</t>
  </si>
  <si>
    <t>2</t>
  </si>
  <si>
    <t>Celkové pořadí za sehraná kola</t>
  </si>
  <si>
    <t>TJ Sokol Křemže "B"</t>
  </si>
  <si>
    <t>Tábor</t>
  </si>
  <si>
    <t>1.čtyřhra mužů</t>
  </si>
  <si>
    <t>2.čtyřhra mužů</t>
  </si>
  <si>
    <t>TJ Sokol Vodňany</t>
  </si>
  <si>
    <t>8.</t>
  </si>
  <si>
    <t>Strakonice A</t>
  </si>
  <si>
    <t>Křemže B</t>
  </si>
  <si>
    <t>Vojta Michal</t>
  </si>
  <si>
    <t>Pavlis Michael</t>
  </si>
  <si>
    <t>Plachta Lukáš</t>
  </si>
  <si>
    <t>Nečas Pavel</t>
  </si>
  <si>
    <t>Petrův Josef</t>
  </si>
  <si>
    <t>Hazuka Libor</t>
  </si>
  <si>
    <t>Madar Ondřej</t>
  </si>
  <si>
    <t>Prokopec Zdeněk</t>
  </si>
  <si>
    <t>Votava Pavel</t>
  </si>
  <si>
    <t>Hráč 1</t>
  </si>
  <si>
    <t>Poř.</t>
  </si>
  <si>
    <t>Hráč 2</t>
  </si>
  <si>
    <t>Poř</t>
  </si>
  <si>
    <t>Součet</t>
  </si>
  <si>
    <t>2. čtyřhra mužů</t>
  </si>
  <si>
    <t>dvouhra   žen</t>
  </si>
  <si>
    <t>4-3</t>
  </si>
  <si>
    <t>2-4</t>
  </si>
  <si>
    <t>3</t>
  </si>
  <si>
    <t>Panský Michal</t>
  </si>
  <si>
    <t>II.LIGA JČ</t>
  </si>
  <si>
    <t>Č.Krumlov B</t>
  </si>
  <si>
    <t>Křemže A</t>
  </si>
  <si>
    <t>SKB Č. Krumlov "B"</t>
  </si>
  <si>
    <t>TJ Sokol Křemže "A"</t>
  </si>
  <si>
    <t>II. LIGA JIŽNÍ ČECHY</t>
  </si>
  <si>
    <t xml:space="preserve"> II. Liga smíšených družstev dospělých 2025 -2026</t>
  </si>
  <si>
    <t>1. kolo 25.10.2025 Vodňany</t>
  </si>
  <si>
    <t>2. kolo 29.11.2025 Vodňany</t>
  </si>
  <si>
    <t>II. liga Jižní Čechy - družstev dospělých - 2025 / 2026</t>
  </si>
  <si>
    <t>1. Kolo  25.10.2025 Vodňany</t>
  </si>
  <si>
    <t>Dvořák, Parkos</t>
  </si>
  <si>
    <t>xxx</t>
  </si>
  <si>
    <t>Hnilička, Sluka</t>
  </si>
  <si>
    <t>Petrův</t>
  </si>
  <si>
    <t xml:space="preserve">Hnilička </t>
  </si>
  <si>
    <t>Sluka</t>
  </si>
  <si>
    <t xml:space="preserve">Bouberle </t>
  </si>
  <si>
    <t xml:space="preserve">Dvořák </t>
  </si>
  <si>
    <t>Beran, Vrbová</t>
  </si>
  <si>
    <t>Beran, Chládek</t>
  </si>
  <si>
    <t>Fošum</t>
  </si>
  <si>
    <t>Chládek</t>
  </si>
  <si>
    <t>Vrbová</t>
  </si>
  <si>
    <t>Pirtyák, Motejlová</t>
  </si>
  <si>
    <t>Motejlová</t>
  </si>
  <si>
    <t xml:space="preserve">Beran </t>
  </si>
  <si>
    <t>Bouberle, Plachta</t>
  </si>
  <si>
    <t>Koudelka, Fošum</t>
  </si>
  <si>
    <t>2. Kolo</t>
  </si>
  <si>
    <t>3. kolo 11.4.2026 Český Krumlov</t>
  </si>
  <si>
    <t>Vojta, Bačová</t>
  </si>
  <si>
    <t>Vojta, Pavlis</t>
  </si>
  <si>
    <t>Bačová, Čížková</t>
  </si>
  <si>
    <t>Pavlis</t>
  </si>
  <si>
    <t>Čížková</t>
  </si>
  <si>
    <t>Parkos, Hniličková</t>
  </si>
  <si>
    <t>Hniličková, Radová</t>
  </si>
  <si>
    <t>Radová</t>
  </si>
  <si>
    <t xml:space="preserve">Koudelka </t>
  </si>
  <si>
    <t>Pirtyák, Weberová</t>
  </si>
  <si>
    <t>Pirtyák, Wimberský</t>
  </si>
  <si>
    <t>Motejlová, Weberová</t>
  </si>
  <si>
    <t>Holeček, Cába T.</t>
  </si>
  <si>
    <t>Wimberský</t>
  </si>
  <si>
    <t xml:space="preserve">Cába T. </t>
  </si>
  <si>
    <t>Schrenk</t>
  </si>
  <si>
    <t>Weberová, Motejlová</t>
  </si>
  <si>
    <t xml:space="preserve">Weberová </t>
  </si>
  <si>
    <t>Bouberle, Hazuka</t>
  </si>
  <si>
    <t>Plachta</t>
  </si>
  <si>
    <t>Koudelka, Vrbová</t>
  </si>
  <si>
    <t>Vojta, Plachta</t>
  </si>
  <si>
    <t>Bouberle, Petrův</t>
  </si>
  <si>
    <t>Parkos, Hnilička</t>
  </si>
  <si>
    <t xml:space="preserve"> Sluka, Dvořák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</si>
</sst>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[$-F800]dddd\,\ mmmm\ dd\,\ yyyy"/>
  </numFmts>
  <fonts count="51">
    <font>
      <sz val="10"/>
      <name val="Arial CE"/>
      <charset val="238"/>
    </font>
    <font>
      <b/>
      <sz val="10"/>
      <name val="Arial CE"/>
      <charset val="238"/>
    </font>
    <font>
      <sz val="12"/>
      <name val="RomanEE"/>
      <family val="1"/>
      <charset val="238"/>
    </font>
    <font>
      <b/>
      <sz val="12"/>
      <name val="UniverseEE"/>
      <family val="1"/>
      <charset val="238"/>
    </font>
    <font>
      <sz val="12"/>
      <name val="UniverseEE"/>
      <family val="1"/>
      <charset val="238"/>
    </font>
    <font>
      <sz val="9"/>
      <name val="UniverseEE"/>
      <family val="1"/>
      <charset val="238"/>
    </font>
    <font>
      <sz val="6"/>
      <name val="Small Fonts"/>
      <family val="2"/>
      <charset val="238"/>
    </font>
    <font>
      <sz val="8"/>
      <name val="Arial CE"/>
      <family val="2"/>
      <charset val="238"/>
    </font>
    <font>
      <b/>
      <sz val="2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b/>
      <sz val="20"/>
      <name val="Arial CE"/>
      <charset val="238"/>
    </font>
    <font>
      <b/>
      <sz val="14"/>
      <name val="Arial CE"/>
      <family val="2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b/>
      <sz val="11"/>
      <name val="Arial CE"/>
      <charset val="238"/>
    </font>
    <font>
      <b/>
      <sz val="28"/>
      <color indexed="12"/>
      <name val="Arial CE"/>
      <charset val="238"/>
    </font>
    <font>
      <b/>
      <u/>
      <sz val="10"/>
      <name val="Arial CE"/>
      <family val="2"/>
      <charset val="238"/>
    </font>
    <font>
      <u/>
      <sz val="20"/>
      <name val="Arial CE"/>
      <charset val="238"/>
    </font>
    <font>
      <sz val="20"/>
      <name val="Arial CE"/>
      <charset val="238"/>
    </font>
    <font>
      <b/>
      <sz val="22"/>
      <name val="Arial CE"/>
      <charset val="238"/>
    </font>
    <font>
      <b/>
      <sz val="28"/>
      <name val="Arial CE"/>
      <charset val="238"/>
    </font>
    <font>
      <b/>
      <sz val="40"/>
      <color indexed="61"/>
      <name val="Arial CE"/>
      <charset val="238"/>
    </font>
    <font>
      <b/>
      <sz val="28"/>
      <color indexed="17"/>
      <name val="Arial CE"/>
      <charset val="238"/>
    </font>
    <font>
      <b/>
      <sz val="28"/>
      <color indexed="60"/>
      <name val="Arial CE"/>
      <charset val="238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i/>
      <sz val="10"/>
      <name val="Arial CE"/>
      <family val="2"/>
      <charset val="238"/>
    </font>
    <font>
      <sz val="6"/>
      <name val="Arial CE"/>
      <family val="2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b/>
      <sz val="20"/>
      <name val="Arial CE"/>
      <charset val="238"/>
    </font>
    <font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6" fillId="0" borderId="0">
      <alignment horizontal="center" vertical="center" wrapText="1"/>
    </xf>
    <xf numFmtId="44" fontId="3" fillId="0" borderId="0" applyFill="0" applyBorder="0" applyProtection="0">
      <alignment horizontal="center"/>
    </xf>
    <xf numFmtId="0" fontId="2" fillId="0" borderId="0"/>
    <xf numFmtId="0" fontId="3" fillId="0" borderId="0">
      <alignment horizontal="center" vertical="center"/>
    </xf>
    <xf numFmtId="0" fontId="3" fillId="0" borderId="0">
      <alignment vertical="center"/>
    </xf>
    <xf numFmtId="0" fontId="4" fillId="0" borderId="0">
      <alignment horizontal="center" vertical="center"/>
    </xf>
    <xf numFmtId="0" fontId="4" fillId="0" borderId="0">
      <alignment vertical="center"/>
    </xf>
    <xf numFmtId="0" fontId="5" fillId="0" borderId="0">
      <alignment horizontal="center" vertical="center"/>
    </xf>
  </cellStyleXfs>
  <cellXfs count="418">
    <xf numFmtId="0" fontId="0" fillId="0" borderId="0" xfId="0"/>
    <xf numFmtId="0" fontId="7" fillId="0" borderId="1" xfId="0" applyFont="1" applyBorder="1"/>
    <xf numFmtId="0" fontId="9" fillId="0" borderId="2" xfId="4" applyFont="1" applyBorder="1">
      <alignment horizontal="center" vertical="center"/>
    </xf>
    <xf numFmtId="0" fontId="10" fillId="0" borderId="0" xfId="0" applyFont="1"/>
    <xf numFmtId="0" fontId="12" fillId="0" borderId="3" xfId="3" applyFont="1" applyBorder="1" applyAlignment="1">
      <alignment vertical="center"/>
    </xf>
    <xf numFmtId="44" fontId="9" fillId="0" borderId="4" xfId="2" applyFont="1" applyBorder="1" applyAlignment="1">
      <alignment horizontal="center" vertical="center"/>
    </xf>
    <xf numFmtId="0" fontId="11" fillId="0" borderId="5" xfId="8" applyFont="1" applyBorder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11" fillId="0" borderId="7" xfId="8" applyFont="1" applyBorder="1">
      <alignment horizontal="center" vertical="center"/>
    </xf>
    <xf numFmtId="0" fontId="11" fillId="0" borderId="8" xfId="8" applyFont="1" applyBorder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10" xfId="4" applyFont="1" applyBorder="1">
      <alignment horizontal="center" vertical="center"/>
    </xf>
    <xf numFmtId="0" fontId="14" fillId="0" borderId="11" xfId="1" applyFont="1" applyBorder="1" applyAlignment="1">
      <alignment horizontal="centerContinuous" vertical="center"/>
    </xf>
    <xf numFmtId="0" fontId="9" fillId="0" borderId="12" xfId="4" applyFont="1" applyBorder="1">
      <alignment horizontal="center" vertical="center"/>
    </xf>
    <xf numFmtId="44" fontId="9" fillId="0" borderId="13" xfId="2" applyFont="1" applyBorder="1">
      <alignment horizontal="center"/>
    </xf>
    <xf numFmtId="0" fontId="9" fillId="0" borderId="13" xfId="4" applyFont="1" applyBorder="1">
      <alignment horizontal="center" vertical="center"/>
    </xf>
    <xf numFmtId="0" fontId="14" fillId="0" borderId="13" xfId="1" applyFont="1" applyBorder="1" applyAlignment="1">
      <alignment horizontal="centerContinuous" vertical="center"/>
    </xf>
    <xf numFmtId="0" fontId="10" fillId="0" borderId="14" xfId="0" applyFont="1" applyBorder="1"/>
    <xf numFmtId="0" fontId="10" fillId="0" borderId="13" xfId="0" applyFont="1" applyBorder="1"/>
    <xf numFmtId="0" fontId="10" fillId="0" borderId="15" xfId="0" applyFont="1" applyBorder="1"/>
    <xf numFmtId="0" fontId="12" fillId="0" borderId="4" xfId="6" applyFont="1" applyBorder="1">
      <alignment horizontal="center" vertical="center"/>
    </xf>
    <xf numFmtId="0" fontId="12" fillId="0" borderId="16" xfId="6" applyFont="1" applyBorder="1">
      <alignment horizontal="center" vertical="center"/>
    </xf>
    <xf numFmtId="0" fontId="12" fillId="0" borderId="0" xfId="6" applyFont="1">
      <alignment horizontal="center" vertical="center"/>
    </xf>
    <xf numFmtId="0" fontId="14" fillId="0" borderId="0" xfId="1" applyFont="1" applyAlignment="1">
      <alignment horizontal="centerContinuous" vertical="center"/>
    </xf>
    <xf numFmtId="0" fontId="12" fillId="0" borderId="0" xfId="3" applyFont="1"/>
    <xf numFmtId="0" fontId="10" fillId="0" borderId="0" xfId="3" applyFont="1"/>
    <xf numFmtId="0" fontId="13" fillId="0" borderId="0" xfId="3" applyFont="1"/>
    <xf numFmtId="0" fontId="7" fillId="0" borderId="0" xfId="3" applyFont="1"/>
    <xf numFmtId="0" fontId="7" fillId="0" borderId="0" xfId="0" applyFont="1"/>
    <xf numFmtId="0" fontId="12" fillId="0" borderId="17" xfId="3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0" borderId="5" xfId="6" applyFont="1" applyBorder="1">
      <alignment horizontal="center" vertical="center"/>
    </xf>
    <xf numFmtId="0" fontId="12" fillId="0" borderId="20" xfId="6" applyFont="1" applyBorder="1">
      <alignment horizontal="center" vertical="center"/>
    </xf>
    <xf numFmtId="0" fontId="14" fillId="0" borderId="14" xfId="1" applyFont="1" applyBorder="1" applyAlignment="1">
      <alignment horizontal="centerContinuous" vertical="center"/>
    </xf>
    <xf numFmtId="0" fontId="14" fillId="0" borderId="21" xfId="1" applyFont="1" applyBorder="1" applyAlignment="1">
      <alignment horizontal="centerContinuous" vertical="center"/>
    </xf>
    <xf numFmtId="0" fontId="12" fillId="0" borderId="16" xfId="6" applyFont="1" applyBorder="1" applyProtection="1">
      <alignment horizontal="center" vertical="center"/>
      <protection hidden="1"/>
    </xf>
    <xf numFmtId="0" fontId="12" fillId="0" borderId="4" xfId="6" applyFont="1" applyBorder="1" applyProtection="1">
      <alignment horizontal="center" vertical="center"/>
      <protection hidden="1"/>
    </xf>
    <xf numFmtId="0" fontId="9" fillId="0" borderId="22" xfId="4" applyFont="1" applyBorder="1" applyProtection="1">
      <alignment horizontal="center" vertical="center"/>
      <protection hidden="1"/>
    </xf>
    <xf numFmtId="0" fontId="9" fillId="0" borderId="23" xfId="4" applyFont="1" applyBorder="1" applyProtection="1">
      <alignment horizontal="center" vertical="center"/>
      <protection hidden="1"/>
    </xf>
    <xf numFmtId="0" fontId="9" fillId="0" borderId="24" xfId="4" applyFont="1" applyBorder="1" applyProtection="1">
      <alignment horizontal="center" vertical="center"/>
      <protection hidden="1"/>
    </xf>
    <xf numFmtId="0" fontId="18" fillId="0" borderId="8" xfId="8" applyFont="1" applyBorder="1" applyAlignment="1">
      <alignment horizontal="left" vertical="center" indent="2"/>
    </xf>
    <xf numFmtId="0" fontId="13" fillId="0" borderId="0" xfId="0" applyFont="1"/>
    <xf numFmtId="0" fontId="0" fillId="0" borderId="25" xfId="0" applyBorder="1"/>
    <xf numFmtId="0" fontId="0" fillId="0" borderId="26" xfId="0" applyBorder="1"/>
    <xf numFmtId="0" fontId="0" fillId="0" borderId="27" xfId="0" applyBorder="1"/>
    <xf numFmtId="49" fontId="13" fillId="0" borderId="0" xfId="0" applyNumberFormat="1" applyFont="1"/>
    <xf numFmtId="49" fontId="0" fillId="0" borderId="0" xfId="0" applyNumberFormat="1"/>
    <xf numFmtId="49" fontId="13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10" fillId="0" borderId="0" xfId="0" applyFont="1" applyAlignment="1">
      <alignment horizontal="center"/>
    </xf>
    <xf numFmtId="0" fontId="20" fillId="0" borderId="28" xfId="1" applyFont="1" applyBorder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/>
    </xf>
    <xf numFmtId="0" fontId="17" fillId="0" borderId="5" xfId="8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0" fillId="2" borderId="0" xfId="0" applyFon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6" fillId="3" borderId="30" xfId="5" applyFont="1" applyFill="1" applyBorder="1">
      <alignment vertical="center"/>
    </xf>
    <xf numFmtId="0" fontId="15" fillId="3" borderId="31" xfId="0" applyFont="1" applyFill="1" applyBorder="1" applyAlignment="1">
      <alignment horizontal="left" vertical="center" indent="1"/>
    </xf>
    <xf numFmtId="0" fontId="10" fillId="3" borderId="31" xfId="0" applyFont="1" applyFill="1" applyBorder="1"/>
    <xf numFmtId="0" fontId="9" fillId="3" borderId="31" xfId="4" applyFont="1" applyFill="1" applyBorder="1">
      <alignment horizontal="center" vertical="center"/>
    </xf>
    <xf numFmtId="0" fontId="9" fillId="3" borderId="1" xfId="4" applyFont="1" applyFill="1" applyBorder="1">
      <alignment horizontal="center" vertical="center"/>
    </xf>
    <xf numFmtId="0" fontId="13" fillId="0" borderId="0" xfId="0" applyFont="1" applyAlignment="1">
      <alignment horizontal="center"/>
    </xf>
    <xf numFmtId="49" fontId="1" fillId="0" borderId="4" xfId="2" applyNumberFormat="1" applyFont="1" applyBorder="1" applyAlignment="1">
      <alignment horizontal="center" vertical="center"/>
    </xf>
    <xf numFmtId="0" fontId="0" fillId="0" borderId="44" xfId="0" applyBorder="1"/>
    <xf numFmtId="0" fontId="0" fillId="2" borderId="0" xfId="0" applyFill="1"/>
    <xf numFmtId="0" fontId="0" fillId="0" borderId="26" xfId="0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26" fillId="0" borderId="0" xfId="0" applyFont="1"/>
    <xf numFmtId="0" fontId="0" fillId="0" borderId="49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23" fillId="4" borderId="35" xfId="0" applyFont="1" applyFill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51" xfId="0" applyBorder="1" applyAlignment="1">
      <alignment horizontal="center"/>
    </xf>
    <xf numFmtId="0" fontId="12" fillId="0" borderId="26" xfId="3" applyFont="1" applyBorder="1" applyAlignment="1">
      <alignment vertical="center"/>
    </xf>
    <xf numFmtId="49" fontId="0" fillId="0" borderId="26" xfId="0" applyNumberFormat="1" applyBorder="1" applyAlignment="1">
      <alignment horizontal="center"/>
    </xf>
    <xf numFmtId="0" fontId="9" fillId="0" borderId="26" xfId="4" applyFont="1" applyBorder="1" applyProtection="1">
      <alignment horizontal="center" vertical="center"/>
      <protection hidden="1"/>
    </xf>
    <xf numFmtId="0" fontId="12" fillId="0" borderId="26" xfId="3" applyFont="1" applyBorder="1" applyAlignment="1">
      <alignment horizontal="center" vertical="center"/>
    </xf>
    <xf numFmtId="0" fontId="0" fillId="5" borderId="26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2" fillId="0" borderId="34" xfId="3" applyFont="1" applyBorder="1" applyAlignment="1">
      <alignment vertical="center"/>
    </xf>
    <xf numFmtId="0" fontId="12" fillId="0" borderId="34" xfId="3" applyFont="1" applyBorder="1" applyAlignment="1">
      <alignment horizontal="center" vertical="center"/>
    </xf>
    <xf numFmtId="0" fontId="12" fillId="0" borderId="35" xfId="3" applyFont="1" applyBorder="1" applyAlignment="1">
      <alignment horizontal="center" vertical="center"/>
    </xf>
    <xf numFmtId="0" fontId="0" fillId="6" borderId="25" xfId="0" applyFill="1" applyBorder="1" applyAlignment="1">
      <alignment horizontal="center"/>
    </xf>
    <xf numFmtId="0" fontId="0" fillId="7" borderId="65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5" borderId="65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1" fontId="9" fillId="0" borderId="26" xfId="4" applyNumberFormat="1" applyFont="1" applyBorder="1" applyProtection="1">
      <alignment horizontal="center" vertical="center"/>
      <protection hidden="1"/>
    </xf>
    <xf numFmtId="0" fontId="21" fillId="0" borderId="51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56" xfId="0" applyFont="1" applyBorder="1" applyAlignment="1">
      <alignment horizontal="center"/>
    </xf>
    <xf numFmtId="0" fontId="21" fillId="0" borderId="0" xfId="0" applyFont="1"/>
    <xf numFmtId="0" fontId="11" fillId="0" borderId="66" xfId="0" applyFont="1" applyBorder="1" applyAlignment="1">
      <alignment horizontal="center"/>
    </xf>
    <xf numFmtId="0" fontId="21" fillId="0" borderId="67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49" fontId="11" fillId="0" borderId="59" xfId="0" applyNumberFormat="1" applyFont="1" applyBorder="1" applyAlignment="1">
      <alignment horizontal="center"/>
    </xf>
    <xf numFmtId="0" fontId="23" fillId="6" borderId="34" xfId="0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9" xfId="0" applyFill="1" applyBorder="1" applyAlignment="1">
      <alignment horizontal="center"/>
    </xf>
    <xf numFmtId="0" fontId="14" fillId="0" borderId="6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23" fillId="10" borderId="69" xfId="0" applyFont="1" applyFill="1" applyBorder="1" applyAlignment="1">
      <alignment vertical="center"/>
    </xf>
    <xf numFmtId="0" fontId="23" fillId="0" borderId="51" xfId="0" applyFont="1" applyBorder="1" applyAlignment="1">
      <alignment vertical="center" wrapText="1"/>
    </xf>
    <xf numFmtId="0" fontId="33" fillId="5" borderId="71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5" fillId="0" borderId="32" xfId="0" applyFont="1" applyBorder="1" applyAlignment="1">
      <alignment vertical="center"/>
    </xf>
    <xf numFmtId="0" fontId="31" fillId="0" borderId="73" xfId="0" applyFont="1" applyBorder="1" applyAlignment="1">
      <alignment vertical="center"/>
    </xf>
    <xf numFmtId="0" fontId="31" fillId="0" borderId="32" xfId="0" applyFont="1" applyBorder="1" applyAlignment="1">
      <alignment vertical="center"/>
    </xf>
    <xf numFmtId="0" fontId="32" fillId="0" borderId="74" xfId="0" applyFont="1" applyBorder="1" applyAlignment="1">
      <alignment vertical="center"/>
    </xf>
    <xf numFmtId="0" fontId="23" fillId="10" borderId="76" xfId="0" applyFont="1" applyFill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0" fillId="3" borderId="64" xfId="0" applyFill="1" applyBorder="1" applyAlignment="1">
      <alignment horizontal="center"/>
    </xf>
    <xf numFmtId="0" fontId="1" fillId="3" borderId="54" xfId="0" applyFont="1" applyFill="1" applyBorder="1" applyAlignment="1">
      <alignment horizontal="center" vertical="center"/>
    </xf>
    <xf numFmtId="0" fontId="0" fillId="3" borderId="57" xfId="0" applyFill="1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22" fillId="12" borderId="26" xfId="0" applyFont="1" applyFill="1" applyBorder="1" applyAlignment="1">
      <alignment horizontal="center"/>
    </xf>
    <xf numFmtId="0" fontId="22" fillId="13" borderId="26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14" borderId="26" xfId="0" applyFont="1" applyFill="1" applyBorder="1" applyAlignment="1">
      <alignment horizontal="center"/>
    </xf>
    <xf numFmtId="0" fontId="37" fillId="0" borderId="0" xfId="0" applyFont="1"/>
    <xf numFmtId="0" fontId="38" fillId="0" borderId="17" xfId="3" applyFont="1" applyBorder="1" applyAlignment="1">
      <alignment vertical="center"/>
    </xf>
    <xf numFmtId="0" fontId="37" fillId="0" borderId="18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38" fillId="0" borderId="3" xfId="3" applyFont="1" applyBorder="1" applyAlignment="1">
      <alignment vertical="center"/>
    </xf>
    <xf numFmtId="44" fontId="40" fillId="0" borderId="4" xfId="2" applyFont="1" applyBorder="1" applyAlignment="1">
      <alignment horizontal="center" vertical="center"/>
    </xf>
    <xf numFmtId="0" fontId="41" fillId="0" borderId="5" xfId="8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2" fillId="0" borderId="5" xfId="8" applyFont="1" applyBorder="1">
      <alignment horizontal="center" vertical="center"/>
    </xf>
    <xf numFmtId="0" fontId="37" fillId="0" borderId="4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38" fillId="0" borderId="6" xfId="3" applyFont="1" applyBorder="1" applyAlignment="1">
      <alignment vertical="center"/>
    </xf>
    <xf numFmtId="0" fontId="42" fillId="0" borderId="7" xfId="8" applyFont="1" applyBorder="1">
      <alignment horizontal="center" vertical="center"/>
    </xf>
    <xf numFmtId="0" fontId="44" fillId="0" borderId="8" xfId="8" applyFont="1" applyBorder="1" applyAlignment="1">
      <alignment horizontal="left" vertical="center" indent="2"/>
    </xf>
    <xf numFmtId="0" fontId="42" fillId="0" borderId="8" xfId="8" applyFont="1" applyBorder="1">
      <alignment horizontal="center" vertical="center"/>
    </xf>
    <xf numFmtId="0" fontId="37" fillId="0" borderId="8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40" fillId="0" borderId="10" xfId="4" applyFont="1" applyBorder="1">
      <alignment horizontal="center" vertical="center"/>
    </xf>
    <xf numFmtId="0" fontId="40" fillId="0" borderId="2" xfId="4" applyFont="1" applyBorder="1">
      <alignment horizontal="center" vertical="center"/>
    </xf>
    <xf numFmtId="0" fontId="45" fillId="0" borderId="11" xfId="1" applyFont="1" applyBorder="1" applyAlignment="1">
      <alignment horizontal="centerContinuous" vertical="center"/>
    </xf>
    <xf numFmtId="0" fontId="40" fillId="0" borderId="12" xfId="4" applyFont="1" applyBorder="1">
      <alignment horizontal="center" vertical="center"/>
    </xf>
    <xf numFmtId="44" fontId="40" fillId="0" borderId="13" xfId="2" applyFont="1" applyBorder="1">
      <alignment horizontal="center"/>
    </xf>
    <xf numFmtId="0" fontId="40" fillId="0" borderId="13" xfId="4" applyFont="1" applyBorder="1">
      <alignment horizontal="center" vertical="center"/>
    </xf>
    <xf numFmtId="0" fontId="45" fillId="0" borderId="13" xfId="1" applyFont="1" applyBorder="1" applyAlignment="1">
      <alignment horizontal="centerContinuous" vertical="center"/>
    </xf>
    <xf numFmtId="0" fontId="45" fillId="0" borderId="14" xfId="1" applyFont="1" applyBorder="1" applyAlignment="1">
      <alignment horizontal="centerContinuous" vertical="center"/>
    </xf>
    <xf numFmtId="0" fontId="45" fillId="0" borderId="21" xfId="1" applyFont="1" applyBorder="1" applyAlignment="1">
      <alignment horizontal="centerContinuous" vertical="center"/>
    </xf>
    <xf numFmtId="0" fontId="37" fillId="0" borderId="14" xfId="0" applyFont="1" applyBorder="1"/>
    <xf numFmtId="0" fontId="37" fillId="0" borderId="13" xfId="0" applyFont="1" applyBorder="1"/>
    <xf numFmtId="0" fontId="37" fillId="0" borderId="15" xfId="0" applyFont="1" applyBorder="1"/>
    <xf numFmtId="0" fontId="46" fillId="0" borderId="28" xfId="1" applyFont="1" applyBorder="1">
      <alignment horizontal="center" vertical="center" wrapText="1"/>
    </xf>
    <xf numFmtId="0" fontId="38" fillId="0" borderId="5" xfId="6" applyFont="1" applyBorder="1">
      <alignment horizontal="center" vertical="center"/>
    </xf>
    <xf numFmtId="0" fontId="38" fillId="0" borderId="20" xfId="6" applyFont="1" applyBorder="1">
      <alignment horizontal="center" vertical="center"/>
    </xf>
    <xf numFmtId="0" fontId="38" fillId="0" borderId="4" xfId="6" applyFont="1" applyBorder="1">
      <alignment horizontal="center" vertical="center"/>
    </xf>
    <xf numFmtId="0" fontId="38" fillId="0" borderId="16" xfId="6" applyFont="1" applyBorder="1" applyProtection="1">
      <alignment horizontal="center" vertical="center"/>
      <protection hidden="1"/>
    </xf>
    <xf numFmtId="0" fontId="38" fillId="0" borderId="4" xfId="6" applyFont="1" applyBorder="1" applyProtection="1">
      <alignment horizontal="center" vertical="center"/>
      <protection hidden="1"/>
    </xf>
    <xf numFmtId="0" fontId="38" fillId="0" borderId="16" xfId="6" applyFont="1" applyBorder="1">
      <alignment horizontal="center" vertical="center"/>
    </xf>
    <xf numFmtId="0" fontId="47" fillId="3" borderId="30" xfId="5" applyFont="1" applyFill="1" applyBorder="1">
      <alignment vertical="center"/>
    </xf>
    <xf numFmtId="0" fontId="48" fillId="3" borderId="31" xfId="0" applyFont="1" applyFill="1" applyBorder="1" applyAlignment="1">
      <alignment horizontal="left" vertical="center" indent="1"/>
    </xf>
    <xf numFmtId="0" fontId="37" fillId="3" borderId="31" xfId="0" applyFont="1" applyFill="1" applyBorder="1"/>
    <xf numFmtId="0" fontId="40" fillId="3" borderId="31" xfId="4" applyFont="1" applyFill="1" applyBorder="1">
      <alignment horizontal="center" vertical="center"/>
    </xf>
    <xf numFmtId="0" fontId="40" fillId="3" borderId="1" xfId="4" applyFont="1" applyFill="1" applyBorder="1">
      <alignment horizontal="center" vertical="center"/>
    </xf>
    <xf numFmtId="0" fontId="40" fillId="0" borderId="22" xfId="4" applyFont="1" applyBorder="1" applyProtection="1">
      <alignment horizontal="center" vertical="center"/>
      <protection hidden="1"/>
    </xf>
    <xf numFmtId="0" fontId="40" fillId="0" borderId="23" xfId="4" applyFont="1" applyBorder="1" applyProtection="1">
      <alignment horizontal="center" vertical="center"/>
      <protection hidden="1"/>
    </xf>
    <xf numFmtId="0" fontId="40" fillId="0" borderId="24" xfId="4" applyFont="1" applyBorder="1" applyProtection="1">
      <alignment horizontal="center" vertical="center"/>
      <protection hidden="1"/>
    </xf>
    <xf numFmtId="0" fontId="49" fillId="0" borderId="1" xfId="0" applyFont="1" applyBorder="1"/>
    <xf numFmtId="0" fontId="38" fillId="0" borderId="0" xfId="6" applyFont="1">
      <alignment horizontal="center" vertical="center"/>
    </xf>
    <xf numFmtId="0" fontId="45" fillId="0" borderId="0" xfId="1" applyFont="1" applyAlignment="1">
      <alignment horizontal="centerContinuous" vertical="center"/>
    </xf>
    <xf numFmtId="0" fontId="37" fillId="0" borderId="0" xfId="3" applyFont="1"/>
    <xf numFmtId="0" fontId="39" fillId="0" borderId="0" xfId="3" applyFont="1"/>
    <xf numFmtId="0" fontId="38" fillId="0" borderId="0" xfId="3" applyFont="1"/>
    <xf numFmtId="0" fontId="49" fillId="0" borderId="0" xfId="3" applyFont="1"/>
    <xf numFmtId="0" fontId="49" fillId="0" borderId="0" xfId="0" applyFont="1"/>
    <xf numFmtId="49" fontId="0" fillId="16" borderId="26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14" borderId="26" xfId="0" applyNumberFormat="1" applyFill="1" applyBorder="1" applyAlignment="1">
      <alignment horizontal="center"/>
    </xf>
    <xf numFmtId="0" fontId="0" fillId="14" borderId="0" xfId="0" applyFill="1"/>
    <xf numFmtId="0" fontId="0" fillId="16" borderId="0" xfId="0" applyFill="1"/>
    <xf numFmtId="49" fontId="0" fillId="17" borderId="26" xfId="0" applyNumberFormat="1" applyFill="1" applyBorder="1" applyAlignment="1">
      <alignment horizontal="center"/>
    </xf>
    <xf numFmtId="0" fontId="0" fillId="17" borderId="0" xfId="0" applyFill="1"/>
    <xf numFmtId="0" fontId="23" fillId="0" borderId="67" xfId="0" applyFont="1" applyBorder="1" applyAlignment="1">
      <alignment vertical="center" wrapText="1"/>
    </xf>
    <xf numFmtId="0" fontId="0" fillId="0" borderId="78" xfId="0" applyBorder="1" applyAlignment="1">
      <alignment horizontal="center"/>
    </xf>
    <xf numFmtId="0" fontId="1" fillId="0" borderId="67" xfId="0" applyFont="1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86" xfId="0" applyBorder="1" applyAlignment="1">
      <alignment horizontal="center"/>
    </xf>
    <xf numFmtId="0" fontId="23" fillId="10" borderId="92" xfId="0" applyFont="1" applyFill="1" applyBorder="1" applyAlignment="1">
      <alignment vertical="center"/>
    </xf>
    <xf numFmtId="0" fontId="0" fillId="0" borderId="44" xfId="0" applyBorder="1" applyAlignment="1">
      <alignment horizontal="center"/>
    </xf>
    <xf numFmtId="0" fontId="0" fillId="16" borderId="26" xfId="0" applyFill="1" applyBorder="1"/>
    <xf numFmtId="0" fontId="0" fillId="16" borderId="26" xfId="0" applyFill="1" applyBorder="1" applyAlignment="1">
      <alignment horizontal="center"/>
    </xf>
    <xf numFmtId="0" fontId="0" fillId="17" borderId="26" xfId="0" applyFill="1" applyBorder="1"/>
    <xf numFmtId="0" fontId="0" fillId="17" borderId="26" xfId="0" applyFill="1" applyBorder="1" applyAlignment="1">
      <alignment horizontal="center"/>
    </xf>
    <xf numFmtId="0" fontId="0" fillId="18" borderId="26" xfId="0" applyFill="1" applyBorder="1"/>
    <xf numFmtId="0" fontId="0" fillId="18" borderId="26" xfId="0" applyFill="1" applyBorder="1" applyAlignment="1">
      <alignment horizontal="center"/>
    </xf>
    <xf numFmtId="0" fontId="0" fillId="19" borderId="26" xfId="0" applyFill="1" applyBorder="1"/>
    <xf numFmtId="0" fontId="0" fillId="19" borderId="26" xfId="0" applyFill="1" applyBorder="1" applyAlignment="1">
      <alignment horizontal="center"/>
    </xf>
    <xf numFmtId="0" fontId="0" fillId="20" borderId="26" xfId="0" applyFill="1" applyBorder="1"/>
    <xf numFmtId="0" fontId="0" fillId="20" borderId="26" xfId="0" applyFill="1" applyBorder="1" applyAlignment="1">
      <alignment horizontal="center"/>
    </xf>
    <xf numFmtId="0" fontId="50" fillId="14" borderId="26" xfId="0" applyFont="1" applyFill="1" applyBorder="1" applyAlignment="1">
      <alignment horizontal="center"/>
    </xf>
    <xf numFmtId="0" fontId="50" fillId="15" borderId="26" xfId="0" applyFont="1" applyFill="1" applyBorder="1" applyAlignment="1">
      <alignment horizontal="center"/>
    </xf>
    <xf numFmtId="0" fontId="25" fillId="0" borderId="7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3" borderId="68" xfId="0" applyFont="1" applyFill="1" applyBorder="1" applyAlignment="1">
      <alignment horizontal="center" vertical="center"/>
    </xf>
    <xf numFmtId="0" fontId="25" fillId="3" borderId="32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center" vertical="center"/>
    </xf>
    <xf numFmtId="0" fontId="15" fillId="3" borderId="75" xfId="0" applyFont="1" applyFill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5" fillId="0" borderId="32" xfId="0" applyFont="1" applyBorder="1" applyAlignment="1">
      <alignment horizontal="center" vertical="center"/>
    </xf>
    <xf numFmtId="0" fontId="34" fillId="3" borderId="39" xfId="0" applyFont="1" applyFill="1" applyBorder="1" applyAlignment="1">
      <alignment horizontal="center" vertical="center"/>
    </xf>
    <xf numFmtId="0" fontId="34" fillId="3" borderId="71" xfId="0" applyFont="1" applyFill="1" applyBorder="1" applyAlignment="1">
      <alignment horizontal="center" vertical="center"/>
    </xf>
    <xf numFmtId="0" fontId="34" fillId="3" borderId="72" xfId="0" applyFont="1" applyFill="1" applyBorder="1" applyAlignment="1">
      <alignment horizontal="center" vertical="center"/>
    </xf>
    <xf numFmtId="0" fontId="1" fillId="11" borderId="46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47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25" fillId="3" borderId="67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1" fillId="11" borderId="78" xfId="0" applyFont="1" applyFill="1" applyBorder="1" applyAlignment="1">
      <alignment horizontal="center" vertical="center"/>
    </xf>
    <xf numFmtId="0" fontId="1" fillId="11" borderId="67" xfId="0" applyFont="1" applyFill="1" applyBorder="1" applyAlignment="1">
      <alignment horizontal="center" vertical="center"/>
    </xf>
    <xf numFmtId="0" fontId="1" fillId="11" borderId="8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5" fillId="3" borderId="66" xfId="0" applyFont="1" applyFill="1" applyBorder="1" applyAlignment="1">
      <alignment horizontal="center" vertical="center"/>
    </xf>
    <xf numFmtId="0" fontId="25" fillId="3" borderId="73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" fillId="11" borderId="50" xfId="0" applyFont="1" applyFill="1" applyBorder="1" applyAlignment="1">
      <alignment horizontal="center" vertical="center"/>
    </xf>
    <xf numFmtId="0" fontId="1" fillId="11" borderId="44" xfId="0" applyFont="1" applyFill="1" applyBorder="1" applyAlignment="1">
      <alignment horizontal="center" vertical="center"/>
    </xf>
    <xf numFmtId="0" fontId="1" fillId="11" borderId="1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0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3" fillId="10" borderId="82" xfId="0" applyFont="1" applyFill="1" applyBorder="1" applyAlignment="1">
      <alignment horizontal="center" vertical="center"/>
    </xf>
    <xf numFmtId="0" fontId="23" fillId="10" borderId="83" xfId="0" applyFont="1" applyFill="1" applyBorder="1" applyAlignment="1">
      <alignment horizontal="center" vertical="center"/>
    </xf>
    <xf numFmtId="0" fontId="23" fillId="10" borderId="84" xfId="0" applyFont="1" applyFill="1" applyBorder="1" applyAlignment="1">
      <alignment horizontal="center" vertical="center"/>
    </xf>
    <xf numFmtId="0" fontId="23" fillId="0" borderId="82" xfId="0" applyFont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3" fillId="10" borderId="85" xfId="0" applyFont="1" applyFill="1" applyBorder="1" applyAlignment="1">
      <alignment horizontal="center" vertical="center"/>
    </xf>
    <xf numFmtId="0" fontId="23" fillId="10" borderId="69" xfId="0" applyFont="1" applyFill="1" applyBorder="1" applyAlignment="1">
      <alignment horizontal="center" vertical="center"/>
    </xf>
    <xf numFmtId="0" fontId="23" fillId="10" borderId="70" xfId="0" applyFont="1" applyFill="1" applyBorder="1" applyAlignment="1">
      <alignment horizontal="center" vertical="center"/>
    </xf>
    <xf numFmtId="0" fontId="23" fillId="0" borderId="45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33" fillId="5" borderId="80" xfId="0" applyFont="1" applyFill="1" applyBorder="1" applyAlignment="1">
      <alignment horizontal="center" vertical="center"/>
    </xf>
    <xf numFmtId="0" fontId="33" fillId="5" borderId="71" xfId="0" applyFont="1" applyFill="1" applyBorder="1" applyAlignment="1">
      <alignment horizontal="center" vertical="center"/>
    </xf>
    <xf numFmtId="0" fontId="33" fillId="5" borderId="7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31" fillId="0" borderId="77" xfId="0" applyFont="1" applyBorder="1" applyAlignment="1">
      <alignment horizontal="center" vertical="center"/>
    </xf>
    <xf numFmtId="0" fontId="31" fillId="0" borderId="7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23" fillId="4" borderId="79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 vertical="center"/>
    </xf>
    <xf numFmtId="0" fontId="23" fillId="4" borderId="23" xfId="0" applyFont="1" applyFill="1" applyBorder="1" applyAlignment="1">
      <alignment horizontal="center" vertical="center"/>
    </xf>
    <xf numFmtId="0" fontId="23" fillId="6" borderId="31" xfId="0" applyFont="1" applyFill="1" applyBorder="1" applyAlignment="1">
      <alignment horizontal="center" vertical="center"/>
    </xf>
    <xf numFmtId="0" fontId="23" fillId="6" borderId="23" xfId="0" applyFont="1" applyFill="1" applyBorder="1" applyAlignment="1">
      <alignment horizontal="center" vertical="center"/>
    </xf>
    <xf numFmtId="0" fontId="23" fillId="6" borderId="7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7" fillId="4" borderId="33" xfId="0" applyFont="1" applyFill="1" applyBorder="1" applyAlignment="1">
      <alignment horizontal="center" vertical="center"/>
    </xf>
    <xf numFmtId="0" fontId="0" fillId="4" borderId="34" xfId="0" applyFill="1" applyBorder="1"/>
    <xf numFmtId="0" fontId="0" fillId="4" borderId="35" xfId="0" applyFill="1" applyBorder="1"/>
    <xf numFmtId="0" fontId="17" fillId="6" borderId="31" xfId="0" applyFont="1" applyFill="1" applyBorder="1" applyAlignment="1">
      <alignment horizontal="center" vertical="center"/>
    </xf>
    <xf numFmtId="0" fontId="0" fillId="6" borderId="31" xfId="0" applyFill="1" applyBorder="1"/>
    <xf numFmtId="0" fontId="0" fillId="6" borderId="1" xfId="0" applyFill="1" applyBorder="1"/>
    <xf numFmtId="0" fontId="24" fillId="10" borderId="33" xfId="0" applyFont="1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24" fillId="10" borderId="34" xfId="0" applyFont="1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23" fillId="4" borderId="30" xfId="0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 textRotation="90"/>
    </xf>
    <xf numFmtId="0" fontId="0" fillId="0" borderId="37" xfId="0" applyBorder="1" applyAlignment="1">
      <alignment horizontal="center" vertical="center" textRotation="90"/>
    </xf>
    <xf numFmtId="0" fontId="0" fillId="0" borderId="40" xfId="0" applyBorder="1" applyAlignment="1">
      <alignment horizontal="center" vertical="center" textRotation="90"/>
    </xf>
    <xf numFmtId="0" fontId="12" fillId="0" borderId="26" xfId="3" applyFont="1" applyBorder="1" applyAlignment="1">
      <alignment horizontal="center" vertical="center"/>
    </xf>
    <xf numFmtId="0" fontId="12" fillId="0" borderId="34" xfId="3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4" fillId="0" borderId="7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10" fillId="0" borderId="90" xfId="0" applyFont="1" applyBorder="1" applyAlignment="1">
      <alignment vertical="center"/>
    </xf>
    <xf numFmtId="0" fontId="0" fillId="0" borderId="91" xfId="0" applyBorder="1" applyAlignment="1">
      <alignment vertical="center"/>
    </xf>
    <xf numFmtId="14" fontId="10" fillId="0" borderId="88" xfId="0" applyNumberFormat="1" applyFont="1" applyBorder="1" applyAlignment="1">
      <alignment horizontal="center" vertical="center"/>
    </xf>
    <xf numFmtId="14" fontId="0" fillId="0" borderId="89" xfId="0" applyNumberFormat="1" applyBorder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0" fillId="0" borderId="49" xfId="0" applyBorder="1" applyAlignment="1">
      <alignment vertical="center"/>
    </xf>
    <xf numFmtId="164" fontId="10" fillId="0" borderId="26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5" fillId="0" borderId="52" xfId="1" applyFont="1" applyBorder="1" applyAlignment="1">
      <alignment horizontal="center" vertical="center"/>
    </xf>
    <xf numFmtId="0" fontId="45" fillId="0" borderId="45" xfId="1" applyFont="1" applyBorder="1" applyAlignment="1">
      <alignment horizontal="center" vertical="center"/>
    </xf>
    <xf numFmtId="0" fontId="45" fillId="0" borderId="53" xfId="1" applyFont="1" applyBorder="1" applyAlignment="1">
      <alignment horizontal="center" vertical="center"/>
    </xf>
    <xf numFmtId="0" fontId="45" fillId="0" borderId="77" xfId="1" applyFont="1" applyBorder="1" applyAlignment="1">
      <alignment horizontal="center" vertical="center"/>
    </xf>
    <xf numFmtId="0" fontId="45" fillId="0" borderId="2" xfId="1" applyFont="1" applyBorder="1" applyAlignment="1">
      <alignment horizontal="center" vertical="center"/>
    </xf>
    <xf numFmtId="0" fontId="36" fillId="0" borderId="8" xfId="5" applyFont="1" applyBorder="1" applyAlignment="1">
      <alignment horizontal="center" vertical="center"/>
    </xf>
    <xf numFmtId="0" fontId="37" fillId="0" borderId="90" xfId="0" applyFont="1" applyBorder="1" applyAlignment="1">
      <alignment vertical="center"/>
    </xf>
    <xf numFmtId="0" fontId="43" fillId="0" borderId="91" xfId="0" applyFont="1" applyBorder="1" applyAlignment="1">
      <alignment vertical="center"/>
    </xf>
    <xf numFmtId="0" fontId="37" fillId="0" borderId="48" xfId="0" applyFont="1" applyBorder="1" applyAlignment="1">
      <alignment vertical="center"/>
    </xf>
    <xf numFmtId="0" fontId="43" fillId="0" borderId="49" xfId="0" applyFont="1" applyBorder="1" applyAlignment="1">
      <alignment vertical="center"/>
    </xf>
    <xf numFmtId="164" fontId="37" fillId="0" borderId="26" xfId="0" applyNumberFormat="1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</cellXfs>
  <cellStyles count="9">
    <cellStyle name="Malé písmo" xfId="1" xr:uid="{00000000-0005-0000-0000-000000000000}"/>
    <cellStyle name="Měna" xfId="2" builtinId="4"/>
    <cellStyle name="Normální" xfId="0" builtinId="0"/>
    <cellStyle name="Roman EE 12 Normál" xfId="3" xr:uid="{00000000-0005-0000-0000-000003000000}"/>
    <cellStyle name="Universe EE 12 bcentr" xfId="4" xr:uid="{00000000-0005-0000-0000-000004000000}"/>
    <cellStyle name="Universe EE 12 bold" xfId="5" xr:uid="{00000000-0005-0000-0000-000005000000}"/>
    <cellStyle name="Universe EE 12 centr." xfId="6" xr:uid="{00000000-0005-0000-0000-000006000000}"/>
    <cellStyle name="Universe EE 12 norm." xfId="7" xr:uid="{00000000-0005-0000-0000-000007000000}"/>
    <cellStyle name="Universe EE 9 centr.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</xdr:colOff>
      <xdr:row>7</xdr:row>
      <xdr:rowOff>31907</xdr:rowOff>
    </xdr:from>
    <xdr:to>
      <xdr:col>11</xdr:col>
      <xdr:colOff>577850</xdr:colOff>
      <xdr:row>17</xdr:row>
      <xdr:rowOff>148246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5F92DC5-5934-9D96-8A4C-A04069B14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6350" y="1206657"/>
          <a:ext cx="3949700" cy="1767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60960</xdr:rowOff>
    </xdr:from>
    <xdr:to>
      <xdr:col>2</xdr:col>
      <xdr:colOff>1905000</xdr:colOff>
      <xdr:row>3</xdr:row>
      <xdr:rowOff>167640</xdr:rowOff>
    </xdr:to>
    <xdr:pic>
      <xdr:nvPicPr>
        <xdr:cNvPr id="19568" name="Picture 1" descr="JcBaS">
          <a:extLst>
            <a:ext uri="{FF2B5EF4-FFF2-40B4-BE49-F238E27FC236}">
              <a16:creationId xmlns:a16="http://schemas.microsoft.com/office/drawing/2014/main" id="{7B8CD39A-13CA-4AF4-B09E-B097CBBDB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"/>
          <a:ext cx="204978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7456" name="Picture 1" descr="JcBaS">
          <a:extLst>
            <a:ext uri="{FF2B5EF4-FFF2-40B4-BE49-F238E27FC236}">
              <a16:creationId xmlns:a16="http://schemas.microsoft.com/office/drawing/2014/main" id="{CE404396-7271-4305-AED3-867884F66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8480" name="Picture 1" descr="JcBaS">
          <a:extLst>
            <a:ext uri="{FF2B5EF4-FFF2-40B4-BE49-F238E27FC236}">
              <a16:creationId xmlns:a16="http://schemas.microsoft.com/office/drawing/2014/main" id="{12329677-C25F-42D2-A3E2-483FF51F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2336" name="Picture 1" descr="JcBaS">
          <a:extLst>
            <a:ext uri="{FF2B5EF4-FFF2-40B4-BE49-F238E27FC236}">
              <a16:creationId xmlns:a16="http://schemas.microsoft.com/office/drawing/2014/main" id="{327F89FC-EDC1-4FD7-8F6B-48B148F4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4384" name="Picture 1" descr="JcBaS">
          <a:extLst>
            <a:ext uri="{FF2B5EF4-FFF2-40B4-BE49-F238E27FC236}">
              <a16:creationId xmlns:a16="http://schemas.microsoft.com/office/drawing/2014/main" id="{BA4120ED-C916-49B5-8D8C-AC4A351F2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9504" name="Picture 1" descr="JcBaS">
          <a:extLst>
            <a:ext uri="{FF2B5EF4-FFF2-40B4-BE49-F238E27FC236}">
              <a16:creationId xmlns:a16="http://schemas.microsoft.com/office/drawing/2014/main" id="{F17D2E65-810B-48BA-9039-F64FC8C46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0</xdr:col>
      <xdr:colOff>556260</xdr:colOff>
      <xdr:row>0</xdr:row>
      <xdr:rowOff>274320</xdr:rowOff>
    </xdr:to>
    <xdr:pic>
      <xdr:nvPicPr>
        <xdr:cNvPr id="5408" name="Picture 1" descr="JcBaS">
          <a:extLst>
            <a:ext uri="{FF2B5EF4-FFF2-40B4-BE49-F238E27FC236}">
              <a16:creationId xmlns:a16="http://schemas.microsoft.com/office/drawing/2014/main" id="{982D8814-416D-44F3-80A9-AA0221994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257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opLeftCell="A34" workbookViewId="0">
      <selection activeCell="D46" sqref="D46"/>
    </sheetView>
  </sheetViews>
  <sheetFormatPr defaultRowHeight="13.2"/>
  <cols>
    <col min="1" max="1" width="4" style="52" customWidth="1"/>
    <col min="2" max="3" width="21.44140625" customWidth="1"/>
    <col min="4" max="4" width="25.88671875" customWidth="1"/>
    <col min="5" max="5" width="4.5546875" style="55" customWidth="1"/>
    <col min="6" max="6" width="4.44140625" customWidth="1"/>
    <col min="8" max="13" width="12.21875" customWidth="1"/>
  </cols>
  <sheetData>
    <row r="1" spans="1:13">
      <c r="A1" s="51" t="s">
        <v>119</v>
      </c>
    </row>
    <row r="2" spans="1:13">
      <c r="B2" s="51" t="s">
        <v>120</v>
      </c>
    </row>
    <row r="3" spans="1:13" ht="14.4">
      <c r="D3" s="54" t="s">
        <v>42</v>
      </c>
      <c r="E3" s="56" t="s">
        <v>41</v>
      </c>
      <c r="H3" s="257" t="s">
        <v>50</v>
      </c>
      <c r="I3" s="257"/>
      <c r="J3" s="258" t="s">
        <v>28</v>
      </c>
      <c r="K3" s="258"/>
      <c r="L3" s="257" t="s">
        <v>29</v>
      </c>
      <c r="M3" s="257"/>
    </row>
    <row r="4" spans="1:13">
      <c r="A4" s="53" t="s">
        <v>33</v>
      </c>
      <c r="B4" s="63" t="s">
        <v>86</v>
      </c>
      <c r="C4" t="s">
        <v>88</v>
      </c>
      <c r="D4" t="s">
        <v>86</v>
      </c>
      <c r="E4" s="55">
        <v>1</v>
      </c>
      <c r="H4" s="174" t="s">
        <v>48</v>
      </c>
      <c r="I4" s="174" t="s">
        <v>111</v>
      </c>
      <c r="J4" s="175" t="s">
        <v>111</v>
      </c>
      <c r="K4" s="175" t="s">
        <v>89</v>
      </c>
      <c r="L4" s="174" t="s">
        <v>112</v>
      </c>
      <c r="M4" s="174" t="s">
        <v>111</v>
      </c>
    </row>
    <row r="5" spans="1:13">
      <c r="A5" s="53" t="s">
        <v>34</v>
      </c>
      <c r="B5" s="63" t="s">
        <v>114</v>
      </c>
      <c r="C5" t="s">
        <v>83</v>
      </c>
      <c r="D5" s="3" t="s">
        <v>114</v>
      </c>
      <c r="E5" s="55">
        <v>2</v>
      </c>
      <c r="H5" s="174" t="s">
        <v>112</v>
      </c>
      <c r="I5" s="174" t="s">
        <v>89</v>
      </c>
      <c r="J5" s="175" t="s">
        <v>48</v>
      </c>
      <c r="K5" s="175" t="s">
        <v>112</v>
      </c>
      <c r="L5" s="174" t="s">
        <v>89</v>
      </c>
      <c r="M5" s="174" t="s">
        <v>48</v>
      </c>
    </row>
    <row r="6" spans="1:13">
      <c r="A6" s="53" t="s">
        <v>35</v>
      </c>
      <c r="B6" s="63" t="s">
        <v>82</v>
      </c>
      <c r="C6" t="s">
        <v>48</v>
      </c>
      <c r="D6" s="3" t="s">
        <v>82</v>
      </c>
      <c r="E6" s="55">
        <v>3</v>
      </c>
    </row>
    <row r="7" spans="1:13">
      <c r="A7" s="53" t="s">
        <v>36</v>
      </c>
      <c r="B7" s="63" t="s">
        <v>113</v>
      </c>
      <c r="C7" t="s">
        <v>89</v>
      </c>
      <c r="D7" s="3" t="s">
        <v>113</v>
      </c>
      <c r="E7" s="55">
        <v>4</v>
      </c>
    </row>
    <row r="8" spans="1:13">
      <c r="A8" s="53" t="s">
        <v>37</v>
      </c>
      <c r="B8" s="63" t="s">
        <v>40</v>
      </c>
      <c r="C8" t="s">
        <v>40</v>
      </c>
      <c r="D8" s="3"/>
    </row>
    <row r="9" spans="1:13">
      <c r="A9" s="53" t="s">
        <v>39</v>
      </c>
      <c r="B9" s="63" t="s">
        <v>40</v>
      </c>
      <c r="C9" t="s">
        <v>40</v>
      </c>
    </row>
    <row r="10" spans="1:13">
      <c r="A10" s="53"/>
    </row>
    <row r="11" spans="1:13">
      <c r="A11" s="53"/>
      <c r="B11" s="47" t="s">
        <v>43</v>
      </c>
      <c r="D11" t="s">
        <v>86</v>
      </c>
      <c r="E11" s="55">
        <v>1</v>
      </c>
    </row>
    <row r="12" spans="1:13">
      <c r="A12" s="53" t="s">
        <v>30</v>
      </c>
      <c r="B12" t="str">
        <f>B4</f>
        <v>TJ Sokol Vodňany</v>
      </c>
      <c r="C12" t="str">
        <f>B7</f>
        <v>SKB Č. Krumlov "B"</v>
      </c>
      <c r="D12" t="s">
        <v>114</v>
      </c>
      <c r="E12" s="55">
        <v>1</v>
      </c>
    </row>
    <row r="13" spans="1:13">
      <c r="A13" s="53" t="s">
        <v>31</v>
      </c>
      <c r="B13" t="str">
        <f>B5</f>
        <v>TJ Sokol Křemže "A"</v>
      </c>
      <c r="C13" t="str">
        <f>B6</f>
        <v>TJ Sokol Křemže "B"</v>
      </c>
      <c r="D13" t="s">
        <v>82</v>
      </c>
      <c r="E13" s="55">
        <v>3</v>
      </c>
    </row>
    <row r="14" spans="1:13">
      <c r="A14" s="53"/>
      <c r="D14" t="s">
        <v>113</v>
      </c>
      <c r="E14" s="55">
        <v>4</v>
      </c>
    </row>
    <row r="15" spans="1:13">
      <c r="A15" s="53"/>
    </row>
    <row r="16" spans="1:13">
      <c r="A16" s="53"/>
      <c r="B16" s="47" t="s">
        <v>44</v>
      </c>
      <c r="D16" s="3"/>
    </row>
    <row r="17" spans="1:3">
      <c r="A17" s="53" t="s">
        <v>106</v>
      </c>
      <c r="B17" t="str">
        <f>B7</f>
        <v>SKB Č. Krumlov "B"</v>
      </c>
      <c r="C17" t="str">
        <f>B6</f>
        <v>TJ Sokol Křemže "B"</v>
      </c>
    </row>
    <row r="18" spans="1:3">
      <c r="A18" s="53" t="s">
        <v>32</v>
      </c>
      <c r="B18" t="str">
        <f>B4</f>
        <v>TJ Sokol Vodňany</v>
      </c>
      <c r="C18" t="str">
        <f>B5</f>
        <v>TJ Sokol Křemže "A"</v>
      </c>
    </row>
    <row r="19" spans="1:3">
      <c r="A19" s="53"/>
    </row>
    <row r="20" spans="1:3">
      <c r="A20" s="53"/>
    </row>
    <row r="21" spans="1:3">
      <c r="A21" s="53"/>
      <c r="B21" s="47" t="s">
        <v>45</v>
      </c>
    </row>
    <row r="22" spans="1:3">
      <c r="A22" s="53" t="s">
        <v>107</v>
      </c>
      <c r="B22" t="str">
        <f>B5</f>
        <v>TJ Sokol Křemže "A"</v>
      </c>
      <c r="C22" t="str">
        <f>B7</f>
        <v>SKB Č. Krumlov "B"</v>
      </c>
    </row>
    <row r="23" spans="1:3">
      <c r="A23" s="53" t="s">
        <v>38</v>
      </c>
      <c r="B23" t="str">
        <f>B6</f>
        <v>TJ Sokol Křemže "B"</v>
      </c>
      <c r="C23" t="str">
        <f>B4</f>
        <v>TJ Sokol Vodňany</v>
      </c>
    </row>
    <row r="24" spans="1:3">
      <c r="A24" s="53"/>
    </row>
    <row r="25" spans="1:3">
      <c r="A25" s="53"/>
    </row>
    <row r="26" spans="1:3">
      <c r="A26" s="53"/>
      <c r="B26" s="47"/>
    </row>
    <row r="27" spans="1:3">
      <c r="A27" s="53"/>
    </row>
    <row r="28" spans="1:3">
      <c r="A28" s="53"/>
    </row>
    <row r="29" spans="1:3">
      <c r="A29" s="53"/>
    </row>
    <row r="30" spans="1:3">
      <c r="A30" s="53"/>
    </row>
    <row r="31" spans="1:3">
      <c r="A31" s="53"/>
      <c r="B31" s="47"/>
    </row>
    <row r="32" spans="1:3">
      <c r="A32" s="53"/>
    </row>
    <row r="33" spans="1:5">
      <c r="A33" s="53"/>
    </row>
    <row r="34" spans="1:5">
      <c r="A34" s="53"/>
    </row>
    <row r="37" spans="1:5" s="54" customFormat="1">
      <c r="A37" s="57"/>
      <c r="B37" s="56" t="s">
        <v>5</v>
      </c>
      <c r="C37" s="56" t="s">
        <v>47</v>
      </c>
      <c r="E37" s="56"/>
    </row>
    <row r="38" spans="1:5">
      <c r="B38" s="64" t="s">
        <v>46</v>
      </c>
      <c r="C38" s="65">
        <v>45990</v>
      </c>
    </row>
    <row r="40" spans="1:5">
      <c r="B40" s="74" t="s">
        <v>110</v>
      </c>
      <c r="C40" s="64" t="s">
        <v>139</v>
      </c>
    </row>
    <row r="41" spans="1:5">
      <c r="A41" s="176" t="s">
        <v>33</v>
      </c>
      <c r="B41" t="s">
        <v>15</v>
      </c>
    </row>
    <row r="42" spans="1:5">
      <c r="A42" s="176" t="s">
        <v>34</v>
      </c>
      <c r="B42" t="s">
        <v>104</v>
      </c>
      <c r="C42" s="56" t="s">
        <v>2</v>
      </c>
    </row>
    <row r="43" spans="1:5">
      <c r="A43" s="176" t="s">
        <v>35</v>
      </c>
      <c r="B43" t="s">
        <v>74</v>
      </c>
      <c r="C43" s="64" t="s">
        <v>48</v>
      </c>
    </row>
    <row r="44" spans="1:5">
      <c r="A44" s="176" t="s">
        <v>36</v>
      </c>
      <c r="B44" t="s">
        <v>84</v>
      </c>
    </row>
    <row r="45" spans="1:5">
      <c r="A45" s="176" t="s">
        <v>37</v>
      </c>
      <c r="B45" t="s">
        <v>25</v>
      </c>
    </row>
    <row r="46" spans="1:5">
      <c r="A46" s="176" t="s">
        <v>39</v>
      </c>
      <c r="B46" t="s">
        <v>24</v>
      </c>
    </row>
    <row r="47" spans="1:5">
      <c r="A47" s="176" t="s">
        <v>75</v>
      </c>
      <c r="B47" t="s">
        <v>14</v>
      </c>
    </row>
    <row r="48" spans="1:5">
      <c r="A48" s="176" t="s">
        <v>87</v>
      </c>
      <c r="B48" t="s">
        <v>23</v>
      </c>
    </row>
    <row r="57" spans="2:2">
      <c r="B57" t="s">
        <v>76</v>
      </c>
    </row>
  </sheetData>
  <sortState xmlns:xlrd2="http://schemas.microsoft.com/office/spreadsheetml/2017/richdata2" ref="D4:E7">
    <sortCondition ref="E4:E7"/>
  </sortState>
  <mergeCells count="3">
    <mergeCell ref="L3:M3"/>
    <mergeCell ref="H3:I3"/>
    <mergeCell ref="J3:K3"/>
  </mergeCells>
  <phoneticPr fontId="19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  <pageSetUpPr fitToPage="1"/>
  </sheetPr>
  <dimension ref="A1:S44"/>
  <sheetViews>
    <sheetView topLeftCell="A10" zoomScaleNormal="100" workbookViewId="0">
      <selection activeCell="I30" sqref="I30"/>
    </sheetView>
  </sheetViews>
  <sheetFormatPr defaultColWidth="9.109375" defaultRowHeight="13.2"/>
  <cols>
    <col min="1" max="1" width="10.6640625" style="3" customWidth="1"/>
    <col min="2" max="3" width="32.6640625" style="3" customWidth="1"/>
    <col min="4" max="4" width="3.6640625" style="3" customWidth="1"/>
    <col min="5" max="5" width="0.88671875" style="3" customWidth="1"/>
    <col min="6" max="7" width="3.6640625" style="3" customWidth="1"/>
    <col min="8" max="8" width="0.88671875" style="3" customWidth="1"/>
    <col min="9" max="10" width="3.6640625" style="3" customWidth="1"/>
    <col min="11" max="11" width="0.88671875" style="3" customWidth="1"/>
    <col min="12" max="12" width="3.6640625" style="3" customWidth="1"/>
    <col min="13" max="17" width="5.6640625" style="3" customWidth="1"/>
    <col min="18" max="18" width="5.109375" style="3" customWidth="1"/>
    <col min="19" max="19" width="15" style="3" customWidth="1"/>
    <col min="20" max="20" width="2.33203125" style="3" customWidth="1"/>
    <col min="21" max="16384" width="9.109375" style="3"/>
  </cols>
  <sheetData>
    <row r="1" spans="1:19" ht="25.2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00000000000001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38</v>
      </c>
    </row>
    <row r="3" spans="1:19" ht="20.100000000000001" customHeight="1" thickTop="1">
      <c r="A3" s="4" t="s">
        <v>3</v>
      </c>
      <c r="B3" s="5"/>
      <c r="C3" s="61" t="str">
        <f>Los!B23</f>
        <v>TJ Sokol Křemže "B"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19" ht="20.100000000000001" customHeight="1">
      <c r="A4" s="4" t="s">
        <v>4</v>
      </c>
      <c r="B4" s="8"/>
      <c r="C4" s="62" t="str">
        <f>Los!C23</f>
        <v>TJ Sokol Vodňany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00000000000001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150</v>
      </c>
      <c r="C8" s="72" t="s">
        <v>141</v>
      </c>
      <c r="D8" s="37">
        <v>17</v>
      </c>
      <c r="E8" s="38" t="s">
        <v>26</v>
      </c>
      <c r="F8" s="23">
        <v>21</v>
      </c>
      <c r="G8" s="37">
        <v>24</v>
      </c>
      <c r="H8" s="38" t="s">
        <v>26</v>
      </c>
      <c r="I8" s="23">
        <v>22</v>
      </c>
      <c r="J8" s="37">
        <v>22</v>
      </c>
      <c r="K8" s="38" t="s">
        <v>26</v>
      </c>
      <c r="L8" s="23">
        <v>20</v>
      </c>
      <c r="M8" s="41">
        <f t="shared" ref="M8:M15" si="0">D8+G8+J8</f>
        <v>63</v>
      </c>
      <c r="N8" s="42">
        <f t="shared" ref="N8:N15" si="1">F8+I8+L8</f>
        <v>63</v>
      </c>
      <c r="O8" s="24">
        <f t="shared" ref="O8:O15" si="2">D36+G36+J36</f>
        <v>2</v>
      </c>
      <c r="P8" s="23">
        <f t="shared" ref="P8:P15" si="3">F36+I36+L36</f>
        <v>1</v>
      </c>
      <c r="Q8" s="24">
        <f t="shared" ref="Q8:Q15" si="4">IF(O8&gt;P8,1,0)</f>
        <v>1</v>
      </c>
      <c r="R8" s="23">
        <f t="shared" ref="R8:R15" si="5">IF(P8&gt;O8,1,0)</f>
        <v>0</v>
      </c>
      <c r="S8" s="152" t="str">
        <f>C3</f>
        <v>TJ Sokol Křemže "B"</v>
      </c>
    </row>
    <row r="9" spans="1:19" ht="30" customHeight="1">
      <c r="A9" s="59" t="s">
        <v>85</v>
      </c>
      <c r="B9" s="72" t="s">
        <v>151</v>
      </c>
      <c r="C9" s="72" t="s">
        <v>162</v>
      </c>
      <c r="D9" s="37">
        <v>13</v>
      </c>
      <c r="E9" s="37" t="s">
        <v>26</v>
      </c>
      <c r="F9" s="23">
        <v>21</v>
      </c>
      <c r="G9" s="37">
        <v>18</v>
      </c>
      <c r="H9" s="37" t="s">
        <v>26</v>
      </c>
      <c r="I9" s="23">
        <v>21</v>
      </c>
      <c r="J9" s="37"/>
      <c r="K9" s="37" t="s">
        <v>26</v>
      </c>
      <c r="L9" s="23"/>
      <c r="M9" s="41">
        <f t="shared" si="0"/>
        <v>31</v>
      </c>
      <c r="N9" s="42">
        <f t="shared" si="1"/>
        <v>42</v>
      </c>
      <c r="O9" s="24">
        <f t="shared" si="2"/>
        <v>0</v>
      </c>
      <c r="P9" s="23">
        <f t="shared" si="3"/>
        <v>2</v>
      </c>
      <c r="Q9" s="24">
        <f t="shared" si="4"/>
        <v>0</v>
      </c>
      <c r="R9" s="23">
        <f t="shared" si="5"/>
        <v>1</v>
      </c>
      <c r="S9" s="152" t="str">
        <f>C4</f>
        <v>TJ Sokol Vodňany</v>
      </c>
    </row>
    <row r="10" spans="1:19" ht="30" customHeight="1">
      <c r="A10" s="59" t="s">
        <v>74</v>
      </c>
      <c r="B10" s="72" t="s">
        <v>152</v>
      </c>
      <c r="C10" s="72" t="s">
        <v>143</v>
      </c>
      <c r="D10" s="37">
        <v>21</v>
      </c>
      <c r="E10" s="37" t="s">
        <v>26</v>
      </c>
      <c r="F10" s="23">
        <v>19</v>
      </c>
      <c r="G10" s="37">
        <v>21</v>
      </c>
      <c r="H10" s="37" t="s">
        <v>26</v>
      </c>
      <c r="I10" s="23">
        <v>16</v>
      </c>
      <c r="J10" s="37"/>
      <c r="K10" s="37" t="s">
        <v>26</v>
      </c>
      <c r="L10" s="23"/>
      <c r="M10" s="41">
        <f t="shared" si="0"/>
        <v>42</v>
      </c>
      <c r="N10" s="42">
        <f t="shared" si="1"/>
        <v>35</v>
      </c>
      <c r="O10" s="24">
        <f t="shared" si="2"/>
        <v>2</v>
      </c>
      <c r="P10" s="23">
        <f t="shared" si="3"/>
        <v>0</v>
      </c>
      <c r="Q10" s="24">
        <f t="shared" si="4"/>
        <v>1</v>
      </c>
      <c r="R10" s="23">
        <f t="shared" si="5"/>
        <v>0</v>
      </c>
      <c r="S10" s="152" t="str">
        <f>C3</f>
        <v>TJ Sokol Křemže "B"</v>
      </c>
    </row>
    <row r="11" spans="1:19" ht="30" customHeight="1">
      <c r="A11" s="59" t="s">
        <v>84</v>
      </c>
      <c r="B11" s="72" t="s">
        <v>153</v>
      </c>
      <c r="C11" s="72" t="s">
        <v>163</v>
      </c>
      <c r="D11" s="37">
        <v>11</v>
      </c>
      <c r="E11" s="37" t="s">
        <v>26</v>
      </c>
      <c r="F11" s="23">
        <v>21</v>
      </c>
      <c r="G11" s="37">
        <v>6</v>
      </c>
      <c r="H11" s="37" t="s">
        <v>26</v>
      </c>
      <c r="I11" s="23">
        <v>21</v>
      </c>
      <c r="J11" s="37"/>
      <c r="K11" s="37" t="s">
        <v>26</v>
      </c>
      <c r="L11" s="23"/>
      <c r="M11" s="41">
        <f t="shared" si="0"/>
        <v>17</v>
      </c>
      <c r="N11" s="42">
        <f t="shared" si="1"/>
        <v>42</v>
      </c>
      <c r="O11" s="24">
        <f t="shared" si="2"/>
        <v>0</v>
      </c>
      <c r="P11" s="23">
        <f t="shared" si="3"/>
        <v>2</v>
      </c>
      <c r="Q11" s="24">
        <f t="shared" si="4"/>
        <v>0</v>
      </c>
      <c r="R11" s="23">
        <f t="shared" si="5"/>
        <v>1</v>
      </c>
      <c r="S11" s="152" t="str">
        <f>C4</f>
        <v>TJ Sokol Vodňany</v>
      </c>
    </row>
    <row r="12" spans="1:19" ht="30" customHeight="1">
      <c r="A12" s="59" t="s">
        <v>25</v>
      </c>
      <c r="B12" s="72" t="s">
        <v>154</v>
      </c>
      <c r="C12" s="72" t="s">
        <v>144</v>
      </c>
      <c r="D12" s="37">
        <v>21</v>
      </c>
      <c r="E12" s="37" t="s">
        <v>26</v>
      </c>
      <c r="F12" s="23">
        <v>15</v>
      </c>
      <c r="G12" s="37">
        <v>21</v>
      </c>
      <c r="H12" s="37" t="s">
        <v>26</v>
      </c>
      <c r="I12" s="23">
        <v>16</v>
      </c>
      <c r="J12" s="37"/>
      <c r="K12" s="37" t="s">
        <v>26</v>
      </c>
      <c r="L12" s="23"/>
      <c r="M12" s="41">
        <f t="shared" si="0"/>
        <v>42</v>
      </c>
      <c r="N12" s="42">
        <f t="shared" si="1"/>
        <v>31</v>
      </c>
      <c r="O12" s="24">
        <f t="shared" si="2"/>
        <v>2</v>
      </c>
      <c r="P12" s="23">
        <f t="shared" si="3"/>
        <v>0</v>
      </c>
      <c r="Q12" s="24">
        <f t="shared" si="4"/>
        <v>1</v>
      </c>
      <c r="R12" s="23">
        <f t="shared" si="5"/>
        <v>0</v>
      </c>
      <c r="S12" s="152" t="str">
        <f>C3</f>
        <v>TJ Sokol Křemže "B"</v>
      </c>
    </row>
    <row r="13" spans="1:19" ht="30" customHeight="1">
      <c r="A13" s="59" t="s">
        <v>24</v>
      </c>
      <c r="B13" s="72" t="s">
        <v>155</v>
      </c>
      <c r="C13" s="72" t="s">
        <v>124</v>
      </c>
      <c r="D13" s="37">
        <v>10</v>
      </c>
      <c r="E13" s="37" t="s">
        <v>26</v>
      </c>
      <c r="F13" s="23">
        <v>21</v>
      </c>
      <c r="G13" s="37">
        <v>14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0"/>
        <v>24</v>
      </c>
      <c r="N13" s="42">
        <f t="shared" si="1"/>
        <v>42</v>
      </c>
      <c r="O13" s="24">
        <f t="shared" si="2"/>
        <v>0</v>
      </c>
      <c r="P13" s="23">
        <f t="shared" si="3"/>
        <v>2</v>
      </c>
      <c r="Q13" s="24">
        <f t="shared" si="4"/>
        <v>0</v>
      </c>
      <c r="R13" s="23">
        <f t="shared" si="5"/>
        <v>1</v>
      </c>
      <c r="S13" s="152" t="str">
        <f>C4</f>
        <v>TJ Sokol Vodňany</v>
      </c>
    </row>
    <row r="14" spans="1:19" ht="30" customHeight="1">
      <c r="A14" s="59" t="s">
        <v>105</v>
      </c>
      <c r="B14" s="72" t="s">
        <v>135</v>
      </c>
      <c r="C14" s="72" t="s">
        <v>145</v>
      </c>
      <c r="D14" s="37">
        <v>21</v>
      </c>
      <c r="E14" s="37" t="s">
        <v>26</v>
      </c>
      <c r="F14" s="23">
        <v>15</v>
      </c>
      <c r="G14" s="37">
        <v>20</v>
      </c>
      <c r="H14" s="37" t="s">
        <v>26</v>
      </c>
      <c r="I14" s="23">
        <v>22</v>
      </c>
      <c r="J14" s="37">
        <v>17</v>
      </c>
      <c r="K14" s="37" t="s">
        <v>26</v>
      </c>
      <c r="L14" s="23">
        <v>21</v>
      </c>
      <c r="M14" s="41">
        <f t="shared" si="0"/>
        <v>58</v>
      </c>
      <c r="N14" s="42">
        <f t="shared" si="1"/>
        <v>58</v>
      </c>
      <c r="O14" s="24">
        <f t="shared" si="2"/>
        <v>1</v>
      </c>
      <c r="P14" s="23">
        <f t="shared" si="3"/>
        <v>2</v>
      </c>
      <c r="Q14" s="24">
        <f t="shared" si="4"/>
        <v>0</v>
      </c>
      <c r="R14" s="23">
        <f t="shared" si="5"/>
        <v>1</v>
      </c>
      <c r="S14" s="152" t="str">
        <f>C3</f>
        <v>TJ Sokol Křemže "B"</v>
      </c>
    </row>
    <row r="15" spans="1:19" ht="30" customHeight="1" thickBot="1">
      <c r="A15" s="59" t="s">
        <v>23</v>
      </c>
      <c r="B15" s="72" t="s">
        <v>156</v>
      </c>
      <c r="C15" s="72" t="s">
        <v>127</v>
      </c>
      <c r="D15" s="37">
        <v>13</v>
      </c>
      <c r="E15" s="37" t="s">
        <v>26</v>
      </c>
      <c r="F15" s="23">
        <v>21</v>
      </c>
      <c r="G15" s="37">
        <v>12</v>
      </c>
      <c r="H15" s="37" t="s">
        <v>26</v>
      </c>
      <c r="I15" s="23">
        <v>21</v>
      </c>
      <c r="J15" s="37"/>
      <c r="K15" s="37" t="s">
        <v>26</v>
      </c>
      <c r="L15" s="23"/>
      <c r="M15" s="41">
        <f t="shared" si="0"/>
        <v>25</v>
      </c>
      <c r="N15" s="42">
        <f t="shared" si="1"/>
        <v>42</v>
      </c>
      <c r="O15" s="24">
        <f t="shared" si="2"/>
        <v>0</v>
      </c>
      <c r="P15" s="23">
        <f t="shared" si="3"/>
        <v>2</v>
      </c>
      <c r="Q15" s="24">
        <f t="shared" si="4"/>
        <v>0</v>
      </c>
      <c r="R15" s="23">
        <f t="shared" si="5"/>
        <v>1</v>
      </c>
      <c r="S15" s="152" t="str">
        <f>C4</f>
        <v>TJ Sokol Vodňany</v>
      </c>
    </row>
    <row r="16" spans="1:19" ht="35.1" customHeight="1" thickBot="1">
      <c r="A16" s="66" t="s">
        <v>10</v>
      </c>
      <c r="B16" s="67" t="str">
        <f>IF(Q16+R16=0,C45,IF(Q16=R16,C44,IF(Q16&gt;R16,C3,C4)))</f>
        <v>TJ Sokol Vodňany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302</v>
      </c>
      <c r="N16" s="44">
        <f t="shared" si="6"/>
        <v>355</v>
      </c>
      <c r="O16" s="43">
        <f t="shared" si="6"/>
        <v>7</v>
      </c>
      <c r="P16" s="45">
        <f t="shared" si="6"/>
        <v>11</v>
      </c>
      <c r="Q16" s="43">
        <f t="shared" si="6"/>
        <v>3</v>
      </c>
      <c r="R16" s="44">
        <f t="shared" si="6"/>
        <v>5</v>
      </c>
      <c r="S16" s="1"/>
    </row>
    <row r="17" spans="1:19" ht="1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00000000000001" customHeight="1">
      <c r="A20" s="29" t="s">
        <v>13</v>
      </c>
      <c r="B20" s="3" t="s">
        <v>16</v>
      </c>
    </row>
    <row r="21" spans="1:19" ht="20.100000000000001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0</v>
      </c>
      <c r="E36" s="58"/>
      <c r="F36" s="58">
        <f>IF(F8&gt;D8,1,0)</f>
        <v>1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1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7">IF(D9&gt;F9,1,0)</f>
        <v>0</v>
      </c>
      <c r="E37" s="58"/>
      <c r="F37" s="58">
        <f t="shared" ref="F37:F43" si="8">IF(F9&gt;D9,1,0)</f>
        <v>1</v>
      </c>
      <c r="G37" s="58">
        <f t="shared" ref="G37:G43" si="9">IF(G9&gt;I9,1,0)</f>
        <v>0</v>
      </c>
      <c r="H37" s="58"/>
      <c r="I37" s="58">
        <f t="shared" ref="I37:I43" si="10">IF(I9&gt;G9,1,0)</f>
        <v>1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1</v>
      </c>
      <c r="E38" s="58"/>
      <c r="F38" s="58">
        <f t="shared" si="8"/>
        <v>0</v>
      </c>
      <c r="G38" s="58">
        <f t="shared" si="9"/>
        <v>1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84</v>
      </c>
      <c r="D39" s="58">
        <f t="shared" si="7"/>
        <v>0</v>
      </c>
      <c r="E39" s="58"/>
      <c r="F39" s="58">
        <f t="shared" si="8"/>
        <v>1</v>
      </c>
      <c r="G39" s="58">
        <f t="shared" si="9"/>
        <v>0</v>
      </c>
      <c r="H39" s="58"/>
      <c r="I39" s="58">
        <f t="shared" si="10"/>
        <v>1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1</v>
      </c>
      <c r="E40" s="58"/>
      <c r="F40" s="58">
        <f t="shared" si="8"/>
        <v>0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0</v>
      </c>
      <c r="E41" s="58"/>
      <c r="F41" s="58">
        <f t="shared" si="8"/>
        <v>1</v>
      </c>
      <c r="G41" s="58">
        <f t="shared" si="9"/>
        <v>0</v>
      </c>
      <c r="H41" s="58"/>
      <c r="I41" s="58">
        <f t="shared" si="10"/>
        <v>1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1</v>
      </c>
      <c r="E42" s="58"/>
      <c r="F42" s="58">
        <f t="shared" si="8"/>
        <v>0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1</v>
      </c>
    </row>
    <row r="43" spans="1:12" hidden="1">
      <c r="C43" s="3" t="s">
        <v>23</v>
      </c>
      <c r="D43" s="58">
        <f t="shared" si="7"/>
        <v>0</v>
      </c>
      <c r="E43" s="58"/>
      <c r="F43" s="58">
        <f t="shared" si="8"/>
        <v>1</v>
      </c>
      <c r="G43" s="58">
        <f t="shared" si="9"/>
        <v>0</v>
      </c>
      <c r="H43" s="58"/>
      <c r="I43" s="58">
        <f t="shared" si="10"/>
        <v>1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1"/>
    <protectedRange sqref="J12:J15" name="Oblast6_1"/>
    <protectedRange sqref="I12:I15" name="Oblast5_1"/>
    <protectedRange sqref="G12:G15" name="Oblast4_1"/>
    <protectedRange sqref="F12:F15" name="Oblast3_1"/>
    <protectedRange sqref="D12:D15" name="Oblast2_1"/>
    <protectedRange sqref="B8:B11" name="Oblast1_3_1"/>
    <protectedRange sqref="B12:B15" name="Oblast1_1_1"/>
    <protectedRange sqref="C8:C11" name="Oblast1_1_1_1"/>
    <protectedRange sqref="C12:C15" name="Oblast1_2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46"/>
  <sheetViews>
    <sheetView workbookViewId="0">
      <selection activeCell="C17" sqref="C17"/>
    </sheetView>
  </sheetViews>
  <sheetFormatPr defaultRowHeight="13.2"/>
  <cols>
    <col min="1" max="1" width="15.44140625" customWidth="1"/>
    <col min="2" max="2" width="6.5546875" customWidth="1"/>
    <col min="3" max="3" width="16.33203125" customWidth="1"/>
    <col min="4" max="4" width="6.5546875" customWidth="1"/>
    <col min="5" max="5" width="8.88671875" style="55"/>
  </cols>
  <sheetData>
    <row r="1" spans="1:5">
      <c r="A1" s="177" t="s">
        <v>99</v>
      </c>
      <c r="B1" s="177" t="s">
        <v>100</v>
      </c>
      <c r="C1" s="177" t="s">
        <v>101</v>
      </c>
      <c r="D1" s="177" t="s">
        <v>102</v>
      </c>
      <c r="E1" s="177" t="s">
        <v>103</v>
      </c>
    </row>
    <row r="2" spans="1:5">
      <c r="A2" s="247" t="s">
        <v>90</v>
      </c>
      <c r="B2" s="248">
        <v>217</v>
      </c>
      <c r="C2" s="247" t="s">
        <v>93</v>
      </c>
      <c r="D2" s="248">
        <v>217</v>
      </c>
      <c r="E2" s="248">
        <f t="shared" ref="E2:E46" si="0">B2+D2</f>
        <v>434</v>
      </c>
    </row>
    <row r="3" spans="1:5">
      <c r="A3" s="249" t="s">
        <v>90</v>
      </c>
      <c r="B3" s="250">
        <v>217</v>
      </c>
      <c r="C3" s="249" t="s">
        <v>92</v>
      </c>
      <c r="D3" s="250">
        <v>311</v>
      </c>
      <c r="E3" s="250">
        <f t="shared" si="0"/>
        <v>528</v>
      </c>
    </row>
    <row r="4" spans="1:5">
      <c r="A4" s="249" t="s">
        <v>90</v>
      </c>
      <c r="B4" s="250">
        <v>217</v>
      </c>
      <c r="C4" s="249" t="s">
        <v>94</v>
      </c>
      <c r="D4" s="250">
        <v>311</v>
      </c>
      <c r="E4" s="250">
        <f t="shared" si="0"/>
        <v>528</v>
      </c>
    </row>
    <row r="5" spans="1:5">
      <c r="A5" s="249" t="s">
        <v>92</v>
      </c>
      <c r="B5" s="250">
        <v>311</v>
      </c>
      <c r="C5" s="249" t="s">
        <v>93</v>
      </c>
      <c r="D5" s="250">
        <v>217</v>
      </c>
      <c r="E5" s="250">
        <f t="shared" si="0"/>
        <v>528</v>
      </c>
    </row>
    <row r="6" spans="1:5">
      <c r="A6" s="249" t="s">
        <v>94</v>
      </c>
      <c r="B6" s="250">
        <v>311</v>
      </c>
      <c r="C6" s="249" t="s">
        <v>93</v>
      </c>
      <c r="D6" s="250">
        <v>217</v>
      </c>
      <c r="E6" s="250">
        <f t="shared" si="0"/>
        <v>528</v>
      </c>
    </row>
    <row r="7" spans="1:5">
      <c r="A7" s="251" t="s">
        <v>90</v>
      </c>
      <c r="B7" s="252">
        <v>217</v>
      </c>
      <c r="C7" s="251" t="s">
        <v>98</v>
      </c>
      <c r="D7" s="252">
        <v>313</v>
      </c>
      <c r="E7" s="252">
        <f t="shared" si="0"/>
        <v>530</v>
      </c>
    </row>
    <row r="8" spans="1:5">
      <c r="A8" s="251" t="s">
        <v>93</v>
      </c>
      <c r="B8" s="252">
        <v>217</v>
      </c>
      <c r="C8" s="251" t="s">
        <v>98</v>
      </c>
      <c r="D8" s="252">
        <v>313</v>
      </c>
      <c r="E8" s="252">
        <f t="shared" si="0"/>
        <v>530</v>
      </c>
    </row>
    <row r="9" spans="1:5">
      <c r="A9" s="253" t="s">
        <v>90</v>
      </c>
      <c r="B9" s="254">
        <v>217</v>
      </c>
      <c r="C9" s="253" t="s">
        <v>91</v>
      </c>
      <c r="D9" s="254">
        <v>327</v>
      </c>
      <c r="E9" s="254">
        <f t="shared" si="0"/>
        <v>544</v>
      </c>
    </row>
    <row r="10" spans="1:5">
      <c r="A10" s="253" t="s">
        <v>93</v>
      </c>
      <c r="B10" s="254">
        <v>217</v>
      </c>
      <c r="C10" s="253" t="s">
        <v>91</v>
      </c>
      <c r="D10" s="254">
        <v>327</v>
      </c>
      <c r="E10" s="254">
        <f t="shared" si="0"/>
        <v>544</v>
      </c>
    </row>
    <row r="11" spans="1:5">
      <c r="A11" s="255" t="s">
        <v>90</v>
      </c>
      <c r="B11" s="256">
        <v>217</v>
      </c>
      <c r="C11" s="255" t="s">
        <v>95</v>
      </c>
      <c r="D11" s="256">
        <v>345</v>
      </c>
      <c r="E11" s="256">
        <f t="shared" si="0"/>
        <v>562</v>
      </c>
    </row>
    <row r="12" spans="1:5">
      <c r="A12" s="255" t="s">
        <v>93</v>
      </c>
      <c r="B12" s="256">
        <v>217</v>
      </c>
      <c r="C12" s="255" t="s">
        <v>95</v>
      </c>
      <c r="D12" s="256">
        <v>345</v>
      </c>
      <c r="E12" s="256">
        <f t="shared" si="0"/>
        <v>562</v>
      </c>
    </row>
    <row r="13" spans="1:5">
      <c r="A13" s="247" t="s">
        <v>90</v>
      </c>
      <c r="B13" s="248">
        <v>217</v>
      </c>
      <c r="C13" s="247" t="s">
        <v>97</v>
      </c>
      <c r="D13" s="248">
        <v>346</v>
      </c>
      <c r="E13" s="248">
        <f t="shared" si="0"/>
        <v>563</v>
      </c>
    </row>
    <row r="14" spans="1:5">
      <c r="A14" s="247" t="s">
        <v>90</v>
      </c>
      <c r="B14" s="248">
        <v>217</v>
      </c>
      <c r="C14" s="247" t="s">
        <v>96</v>
      </c>
      <c r="D14" s="248">
        <v>346</v>
      </c>
      <c r="E14" s="248">
        <f t="shared" si="0"/>
        <v>563</v>
      </c>
    </row>
    <row r="15" spans="1:5">
      <c r="A15" s="247" t="s">
        <v>90</v>
      </c>
      <c r="B15" s="248">
        <v>217</v>
      </c>
      <c r="C15" s="247" t="s">
        <v>109</v>
      </c>
      <c r="D15" s="248">
        <v>346</v>
      </c>
      <c r="E15" s="248">
        <f t="shared" si="0"/>
        <v>563</v>
      </c>
    </row>
    <row r="16" spans="1:5">
      <c r="A16" s="247" t="s">
        <v>93</v>
      </c>
      <c r="B16" s="248">
        <v>217</v>
      </c>
      <c r="C16" s="247" t="s">
        <v>97</v>
      </c>
      <c r="D16" s="248">
        <v>346</v>
      </c>
      <c r="E16" s="248">
        <f t="shared" si="0"/>
        <v>563</v>
      </c>
    </row>
    <row r="17" spans="1:5">
      <c r="A17" s="247" t="s">
        <v>93</v>
      </c>
      <c r="B17" s="248">
        <v>217</v>
      </c>
      <c r="C17" s="247" t="s">
        <v>96</v>
      </c>
      <c r="D17" s="248">
        <v>346</v>
      </c>
      <c r="E17" s="248">
        <f t="shared" si="0"/>
        <v>563</v>
      </c>
    </row>
    <row r="18" spans="1:5">
      <c r="A18" s="247" t="s">
        <v>93</v>
      </c>
      <c r="B18" s="248">
        <v>217</v>
      </c>
      <c r="C18" s="247" t="s">
        <v>109</v>
      </c>
      <c r="D18" s="248">
        <v>346</v>
      </c>
      <c r="E18" s="248">
        <f t="shared" si="0"/>
        <v>563</v>
      </c>
    </row>
    <row r="19" spans="1:5">
      <c r="A19" s="49" t="s">
        <v>92</v>
      </c>
      <c r="B19" s="75">
        <v>311</v>
      </c>
      <c r="C19" s="49" t="s">
        <v>94</v>
      </c>
      <c r="D19" s="75">
        <v>311</v>
      </c>
      <c r="E19" s="75">
        <f t="shared" si="0"/>
        <v>622</v>
      </c>
    </row>
    <row r="20" spans="1:5">
      <c r="A20" s="49" t="s">
        <v>92</v>
      </c>
      <c r="B20" s="75">
        <v>311</v>
      </c>
      <c r="C20" s="49" t="s">
        <v>98</v>
      </c>
      <c r="D20" s="75">
        <v>313</v>
      </c>
      <c r="E20" s="75">
        <f t="shared" si="0"/>
        <v>624</v>
      </c>
    </row>
    <row r="21" spans="1:5">
      <c r="A21" s="49" t="s">
        <v>94</v>
      </c>
      <c r="B21" s="75">
        <v>311</v>
      </c>
      <c r="C21" s="49" t="s">
        <v>98</v>
      </c>
      <c r="D21" s="75">
        <v>313</v>
      </c>
      <c r="E21" s="75">
        <f t="shared" si="0"/>
        <v>624</v>
      </c>
    </row>
    <row r="22" spans="1:5">
      <c r="A22" s="49" t="s">
        <v>92</v>
      </c>
      <c r="B22" s="75">
        <v>311</v>
      </c>
      <c r="C22" s="49" t="s">
        <v>91</v>
      </c>
      <c r="D22" s="75">
        <v>327</v>
      </c>
      <c r="E22" s="75">
        <f t="shared" si="0"/>
        <v>638</v>
      </c>
    </row>
    <row r="23" spans="1:5">
      <c r="A23" s="49" t="s">
        <v>94</v>
      </c>
      <c r="B23" s="75">
        <v>311</v>
      </c>
      <c r="C23" s="49" t="s">
        <v>91</v>
      </c>
      <c r="D23" s="75">
        <v>327</v>
      </c>
      <c r="E23" s="75">
        <f t="shared" si="0"/>
        <v>638</v>
      </c>
    </row>
    <row r="24" spans="1:5" hidden="1">
      <c r="A24" s="49" t="s">
        <v>91</v>
      </c>
      <c r="B24" s="75">
        <v>327</v>
      </c>
      <c r="C24" s="49" t="s">
        <v>98</v>
      </c>
      <c r="D24" s="75">
        <v>313</v>
      </c>
      <c r="E24" s="75">
        <f t="shared" si="0"/>
        <v>640</v>
      </c>
    </row>
    <row r="25" spans="1:5">
      <c r="A25" s="49" t="s">
        <v>92</v>
      </c>
      <c r="B25" s="75">
        <v>311</v>
      </c>
      <c r="C25" s="49" t="s">
        <v>95</v>
      </c>
      <c r="D25" s="75">
        <v>345</v>
      </c>
      <c r="E25" s="75">
        <f t="shared" si="0"/>
        <v>656</v>
      </c>
    </row>
    <row r="26" spans="1:5">
      <c r="A26" s="49" t="s">
        <v>94</v>
      </c>
      <c r="B26" s="75">
        <v>311</v>
      </c>
      <c r="C26" s="49" t="s">
        <v>95</v>
      </c>
      <c r="D26" s="75">
        <v>345</v>
      </c>
      <c r="E26" s="75">
        <f t="shared" si="0"/>
        <v>656</v>
      </c>
    </row>
    <row r="27" spans="1:5">
      <c r="A27" s="49" t="s">
        <v>92</v>
      </c>
      <c r="B27" s="75">
        <v>311</v>
      </c>
      <c r="C27" s="49" t="s">
        <v>97</v>
      </c>
      <c r="D27" s="75">
        <v>346</v>
      </c>
      <c r="E27" s="75">
        <f t="shared" si="0"/>
        <v>657</v>
      </c>
    </row>
    <row r="28" spans="1:5">
      <c r="A28" s="49" t="s">
        <v>92</v>
      </c>
      <c r="B28" s="75">
        <v>311</v>
      </c>
      <c r="C28" s="49" t="s">
        <v>96</v>
      </c>
      <c r="D28" s="75">
        <v>346</v>
      </c>
      <c r="E28" s="75">
        <f t="shared" si="0"/>
        <v>657</v>
      </c>
    </row>
    <row r="29" spans="1:5">
      <c r="A29" s="49" t="s">
        <v>92</v>
      </c>
      <c r="B29" s="75">
        <v>311</v>
      </c>
      <c r="C29" s="49" t="s">
        <v>109</v>
      </c>
      <c r="D29" s="75">
        <v>346</v>
      </c>
      <c r="E29" s="75">
        <f t="shared" si="0"/>
        <v>657</v>
      </c>
    </row>
    <row r="30" spans="1:5">
      <c r="A30" s="49" t="s">
        <v>94</v>
      </c>
      <c r="B30" s="75">
        <v>311</v>
      </c>
      <c r="C30" s="49" t="s">
        <v>97</v>
      </c>
      <c r="D30" s="75">
        <v>346</v>
      </c>
      <c r="E30" s="75">
        <f t="shared" si="0"/>
        <v>657</v>
      </c>
    </row>
    <row r="31" spans="1:5">
      <c r="A31" s="49" t="s">
        <v>94</v>
      </c>
      <c r="B31" s="75">
        <v>311</v>
      </c>
      <c r="C31" s="49" t="s">
        <v>96</v>
      </c>
      <c r="D31" s="75">
        <v>346</v>
      </c>
      <c r="E31" s="75">
        <f t="shared" si="0"/>
        <v>657</v>
      </c>
    </row>
    <row r="32" spans="1:5">
      <c r="A32" s="49" t="s">
        <v>94</v>
      </c>
      <c r="B32" s="75">
        <v>311</v>
      </c>
      <c r="C32" s="49" t="s">
        <v>109</v>
      </c>
      <c r="D32" s="75">
        <v>346</v>
      </c>
      <c r="E32" s="75">
        <f t="shared" si="0"/>
        <v>657</v>
      </c>
    </row>
    <row r="33" spans="1:5" hidden="1">
      <c r="A33" s="49" t="s">
        <v>95</v>
      </c>
      <c r="B33" s="75">
        <v>345</v>
      </c>
      <c r="C33" s="49" t="s">
        <v>98</v>
      </c>
      <c r="D33" s="75">
        <v>313</v>
      </c>
      <c r="E33" s="75">
        <f t="shared" si="0"/>
        <v>658</v>
      </c>
    </row>
    <row r="34" spans="1:5">
      <c r="A34" s="49" t="s">
        <v>98</v>
      </c>
      <c r="B34" s="75">
        <v>313</v>
      </c>
      <c r="C34" s="49" t="s">
        <v>97</v>
      </c>
      <c r="D34" s="75">
        <v>346</v>
      </c>
      <c r="E34" s="75">
        <f t="shared" si="0"/>
        <v>659</v>
      </c>
    </row>
    <row r="35" spans="1:5">
      <c r="A35" s="49" t="s">
        <v>98</v>
      </c>
      <c r="B35" s="75">
        <v>313</v>
      </c>
      <c r="C35" s="49" t="s">
        <v>96</v>
      </c>
      <c r="D35" s="75">
        <v>346</v>
      </c>
      <c r="E35" s="75">
        <f t="shared" si="0"/>
        <v>659</v>
      </c>
    </row>
    <row r="36" spans="1:5">
      <c r="A36" s="49" t="s">
        <v>98</v>
      </c>
      <c r="B36" s="75">
        <v>313</v>
      </c>
      <c r="C36" s="49" t="s">
        <v>109</v>
      </c>
      <c r="D36" s="75">
        <v>346</v>
      </c>
      <c r="E36" s="75">
        <f t="shared" si="0"/>
        <v>659</v>
      </c>
    </row>
    <row r="37" spans="1:5" hidden="1">
      <c r="A37" s="49" t="s">
        <v>91</v>
      </c>
      <c r="B37" s="75">
        <v>327</v>
      </c>
      <c r="C37" s="49" t="s">
        <v>95</v>
      </c>
      <c r="D37" s="75">
        <v>345</v>
      </c>
      <c r="E37" s="75">
        <f t="shared" si="0"/>
        <v>672</v>
      </c>
    </row>
    <row r="38" spans="1:5" hidden="1">
      <c r="A38" s="49" t="s">
        <v>91</v>
      </c>
      <c r="B38" s="75">
        <v>327</v>
      </c>
      <c r="C38" s="49" t="s">
        <v>97</v>
      </c>
      <c r="D38" s="75">
        <v>346</v>
      </c>
      <c r="E38" s="75">
        <f t="shared" si="0"/>
        <v>673</v>
      </c>
    </row>
    <row r="39" spans="1:5" hidden="1">
      <c r="A39" s="49" t="s">
        <v>91</v>
      </c>
      <c r="B39" s="75">
        <v>327</v>
      </c>
      <c r="C39" s="49" t="s">
        <v>96</v>
      </c>
      <c r="D39" s="75">
        <v>346</v>
      </c>
      <c r="E39" s="75">
        <f t="shared" si="0"/>
        <v>673</v>
      </c>
    </row>
    <row r="40" spans="1:5" hidden="1">
      <c r="A40" s="49" t="s">
        <v>91</v>
      </c>
      <c r="B40" s="75">
        <v>327</v>
      </c>
      <c r="C40" s="49" t="s">
        <v>109</v>
      </c>
      <c r="D40" s="75">
        <v>346</v>
      </c>
      <c r="E40" s="75">
        <f t="shared" si="0"/>
        <v>673</v>
      </c>
    </row>
    <row r="41" spans="1:5" hidden="1">
      <c r="A41" s="49" t="s">
        <v>95</v>
      </c>
      <c r="B41" s="75">
        <v>345</v>
      </c>
      <c r="C41" s="49" t="s">
        <v>97</v>
      </c>
      <c r="D41" s="75">
        <v>346</v>
      </c>
      <c r="E41" s="75">
        <f t="shared" si="0"/>
        <v>691</v>
      </c>
    </row>
    <row r="42" spans="1:5" hidden="1">
      <c r="A42" s="49" t="s">
        <v>95</v>
      </c>
      <c r="B42" s="75">
        <v>345</v>
      </c>
      <c r="C42" s="49" t="s">
        <v>96</v>
      </c>
      <c r="D42" s="75">
        <v>346</v>
      </c>
      <c r="E42" s="75">
        <f t="shared" si="0"/>
        <v>691</v>
      </c>
    </row>
    <row r="43" spans="1:5" hidden="1">
      <c r="A43" s="49" t="s">
        <v>95</v>
      </c>
      <c r="B43" s="75">
        <v>345</v>
      </c>
      <c r="C43" s="49" t="s">
        <v>109</v>
      </c>
      <c r="D43" s="75">
        <v>346</v>
      </c>
      <c r="E43" s="75">
        <f t="shared" si="0"/>
        <v>691</v>
      </c>
    </row>
    <row r="44" spans="1:5" hidden="1">
      <c r="A44" s="49" t="s">
        <v>97</v>
      </c>
      <c r="B44" s="75">
        <v>346</v>
      </c>
      <c r="C44" s="49" t="s">
        <v>96</v>
      </c>
      <c r="D44" s="75">
        <v>346</v>
      </c>
      <c r="E44" s="75">
        <f t="shared" si="0"/>
        <v>692</v>
      </c>
    </row>
    <row r="45" spans="1:5" hidden="1">
      <c r="A45" s="49" t="s">
        <v>97</v>
      </c>
      <c r="B45" s="75">
        <v>346</v>
      </c>
      <c r="C45" s="49" t="s">
        <v>109</v>
      </c>
      <c r="D45" s="75">
        <v>346</v>
      </c>
      <c r="E45" s="75">
        <f t="shared" si="0"/>
        <v>692</v>
      </c>
    </row>
    <row r="46" spans="1:5">
      <c r="A46" s="49" t="s">
        <v>96</v>
      </c>
      <c r="B46" s="75">
        <v>346</v>
      </c>
      <c r="C46" s="49" t="s">
        <v>109</v>
      </c>
      <c r="D46" s="75">
        <v>346</v>
      </c>
      <c r="E46" s="75">
        <f t="shared" si="0"/>
        <v>692</v>
      </c>
    </row>
  </sheetData>
  <autoFilter ref="A1:E46" xr:uid="{00000000-0009-0000-0000-000001000000}">
    <filterColumn colId="0">
      <filters>
        <filter val="Madar Ondřej"/>
        <filter val="Nečas Pavel"/>
        <filter val="Petrův Josef"/>
        <filter val="Plachta Lukáš"/>
        <filter val="Vojta Michal"/>
        <filter val="Votava Pavel"/>
      </filters>
    </filterColumn>
  </autoFilter>
  <sortState xmlns:xlrd2="http://schemas.microsoft.com/office/spreadsheetml/2017/richdata2" ref="A2:E46">
    <sortCondition ref="E2:E46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N55"/>
  <sheetViews>
    <sheetView tabSelected="1" zoomScale="80" zoomScaleNormal="80" workbookViewId="0">
      <selection activeCell="U52" sqref="U52"/>
    </sheetView>
  </sheetViews>
  <sheetFormatPr defaultRowHeight="13.2"/>
  <cols>
    <col min="1" max="1" width="2.44140625" customWidth="1"/>
    <col min="2" max="2" width="4.6640625" customWidth="1"/>
    <col min="3" max="3" width="29.109375" customWidth="1"/>
    <col min="4" max="4" width="4.109375" customWidth="1"/>
    <col min="5" max="5" width="1.44140625" customWidth="1"/>
    <col min="6" max="7" width="4.109375" customWidth="1"/>
    <col min="8" max="8" width="1.44140625" customWidth="1"/>
    <col min="9" max="10" width="4.109375" customWidth="1"/>
    <col min="11" max="11" width="1.44140625" customWidth="1"/>
    <col min="12" max="13" width="4.109375" customWidth="1"/>
    <col min="14" max="14" width="1.44140625" customWidth="1"/>
    <col min="15" max="15" width="4.109375" customWidth="1"/>
    <col min="16" max="16" width="4.109375" hidden="1" customWidth="1"/>
    <col min="17" max="17" width="1.44140625" hidden="1" customWidth="1"/>
    <col min="18" max="18" width="4.109375" hidden="1" customWidth="1"/>
    <col min="19" max="19" width="5.6640625" customWidth="1"/>
    <col min="20" max="20" width="1.44140625" customWidth="1"/>
    <col min="21" max="22" width="5.6640625" customWidth="1"/>
    <col min="23" max="23" width="1.44140625" customWidth="1"/>
    <col min="24" max="25" width="5.6640625" customWidth="1"/>
    <col min="26" max="26" width="1.44140625" customWidth="1"/>
    <col min="27" max="27" width="5.6640625" customWidth="1"/>
    <col min="28" max="29" width="9.6640625" customWidth="1"/>
    <col min="30" max="30" width="8.6640625" customWidth="1"/>
    <col min="31" max="31" width="1.44140625" customWidth="1"/>
    <col min="32" max="33" width="8.6640625" customWidth="1"/>
    <col min="34" max="34" width="1.44140625" customWidth="1"/>
    <col min="35" max="36" width="8.6640625" customWidth="1"/>
    <col min="37" max="37" width="1.44140625" customWidth="1"/>
    <col min="38" max="39" width="8.6640625" customWidth="1"/>
    <col min="40" max="40" width="9.6640625" customWidth="1"/>
  </cols>
  <sheetData>
    <row r="1" spans="2:40" ht="24.6">
      <c r="B1" s="372" t="s">
        <v>116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372"/>
      <c r="AL1" s="372"/>
      <c r="AM1" s="372"/>
      <c r="AN1" s="372"/>
    </row>
    <row r="2" spans="2:40" ht="13.8">
      <c r="C2" s="78"/>
      <c r="D2" s="78" t="s">
        <v>117</v>
      </c>
    </row>
    <row r="3" spans="2:40" ht="14.4" thickBot="1">
      <c r="C3" s="78"/>
      <c r="D3" s="78" t="s">
        <v>118</v>
      </c>
    </row>
    <row r="4" spans="2:40" ht="16.2" thickBot="1">
      <c r="C4" s="78"/>
      <c r="D4" s="78" t="s">
        <v>140</v>
      </c>
      <c r="S4" s="373" t="s">
        <v>59</v>
      </c>
      <c r="T4" s="374"/>
      <c r="U4" s="374"/>
      <c r="V4" s="374"/>
      <c r="W4" s="374"/>
      <c r="X4" s="374"/>
      <c r="Y4" s="374"/>
      <c r="Z4" s="374"/>
      <c r="AA4" s="374"/>
      <c r="AB4" s="374"/>
      <c r="AC4" s="375"/>
      <c r="AD4" s="376" t="s">
        <v>81</v>
      </c>
      <c r="AE4" s="377"/>
      <c r="AF4" s="377"/>
      <c r="AG4" s="377"/>
      <c r="AH4" s="377"/>
      <c r="AI4" s="377"/>
      <c r="AJ4" s="377"/>
      <c r="AK4" s="377"/>
      <c r="AL4" s="377"/>
      <c r="AM4" s="377"/>
      <c r="AN4" s="378"/>
    </row>
    <row r="5" spans="2:40" ht="23.4" thickBot="1">
      <c r="D5" s="379">
        <v>1</v>
      </c>
      <c r="E5" s="380"/>
      <c r="F5" s="380"/>
      <c r="G5" s="381">
        <v>2</v>
      </c>
      <c r="H5" s="380"/>
      <c r="I5" s="380"/>
      <c r="J5" s="381">
        <v>3</v>
      </c>
      <c r="K5" s="380"/>
      <c r="L5" s="380"/>
      <c r="M5" s="381">
        <v>4</v>
      </c>
      <c r="N5" s="380"/>
      <c r="O5" s="380"/>
      <c r="P5" s="381">
        <v>5</v>
      </c>
      <c r="Q5" s="380"/>
      <c r="R5" s="382"/>
      <c r="S5" s="383" t="s">
        <v>56</v>
      </c>
      <c r="T5" s="367"/>
      <c r="U5" s="368"/>
      <c r="V5" s="366" t="s">
        <v>21</v>
      </c>
      <c r="W5" s="367"/>
      <c r="X5" s="368"/>
      <c r="Y5" s="366" t="s">
        <v>57</v>
      </c>
      <c r="Z5" s="367"/>
      <c r="AA5" s="368"/>
      <c r="AB5" s="85" t="s">
        <v>22</v>
      </c>
      <c r="AC5" s="88" t="s">
        <v>58</v>
      </c>
      <c r="AD5" s="369" t="s">
        <v>56</v>
      </c>
      <c r="AE5" s="369"/>
      <c r="AF5" s="370"/>
      <c r="AG5" s="371" t="s">
        <v>21</v>
      </c>
      <c r="AH5" s="369"/>
      <c r="AI5" s="370"/>
      <c r="AJ5" s="371" t="s">
        <v>57</v>
      </c>
      <c r="AK5" s="369"/>
      <c r="AL5" s="370"/>
      <c r="AM5" s="138" t="s">
        <v>22</v>
      </c>
      <c r="AN5" s="139" t="s">
        <v>58</v>
      </c>
    </row>
    <row r="6" spans="2:40" ht="12.75" customHeight="1">
      <c r="B6" s="337">
        <v>1</v>
      </c>
      <c r="C6" s="340" t="str">
        <f>Los!B4</f>
        <v>TJ Sokol Vodňany</v>
      </c>
      <c r="D6" s="311" t="s">
        <v>50</v>
      </c>
      <c r="E6" s="312"/>
      <c r="F6" s="313"/>
      <c r="G6" s="89">
        <f>Výsledky!I3</f>
        <v>1</v>
      </c>
      <c r="H6" s="82" t="s">
        <v>26</v>
      </c>
      <c r="I6" s="83">
        <f>Výsledky!J3</f>
        <v>7</v>
      </c>
      <c r="J6" s="81">
        <f>Výsledky!I4</f>
        <v>6</v>
      </c>
      <c r="K6" s="82" t="s">
        <v>26</v>
      </c>
      <c r="L6" s="83">
        <f>Výsledky!J4</f>
        <v>2</v>
      </c>
      <c r="M6" s="81">
        <f>Výsledky!I5</f>
        <v>3</v>
      </c>
      <c r="N6" s="82" t="s">
        <v>26</v>
      </c>
      <c r="O6" s="83">
        <f>Výsledky!J5</f>
        <v>5</v>
      </c>
      <c r="P6" s="81">
        <f>Výsledky!I6</f>
        <v>0</v>
      </c>
      <c r="Q6" s="82" t="s">
        <v>26</v>
      </c>
      <c r="R6" s="86">
        <f>Výsledky!J6</f>
        <v>0</v>
      </c>
      <c r="S6" s="317">
        <f>G8+J8+M8+P8</f>
        <v>820</v>
      </c>
      <c r="T6" s="307" t="s">
        <v>26</v>
      </c>
      <c r="U6" s="319">
        <f>I8+L8+O8+R8</f>
        <v>827</v>
      </c>
      <c r="V6" s="305">
        <f>G7+J7+M7+P7</f>
        <v>21</v>
      </c>
      <c r="W6" s="307" t="s">
        <v>26</v>
      </c>
      <c r="X6" s="309">
        <f>I7+L7+O7+R7</f>
        <v>31</v>
      </c>
      <c r="Y6" s="305">
        <f>G6+J6+M6+P6</f>
        <v>10</v>
      </c>
      <c r="Z6" s="307" t="s">
        <v>26</v>
      </c>
      <c r="AA6" s="309">
        <f>I6+L6+O6+R6</f>
        <v>14</v>
      </c>
      <c r="AB6" s="282">
        <f>Výsledky!K3+Výsledky!K4+Výsledky!K5+Výsledky!K6</f>
        <v>5</v>
      </c>
      <c r="AC6" s="284" t="s">
        <v>35</v>
      </c>
      <c r="AD6" s="307">
        <f>S6+S9+S12</f>
        <v>1657</v>
      </c>
      <c r="AE6" s="354" t="s">
        <v>26</v>
      </c>
      <c r="AF6" s="309">
        <f>U6+U9+U12</f>
        <v>1678</v>
      </c>
      <c r="AG6" s="351">
        <f>V6+V9+V12</f>
        <v>44</v>
      </c>
      <c r="AH6" s="354" t="s">
        <v>26</v>
      </c>
      <c r="AI6" s="357">
        <f>X6+X9+X12</f>
        <v>59</v>
      </c>
      <c r="AJ6" s="351">
        <f>Y6+Y9+Y12</f>
        <v>21</v>
      </c>
      <c r="AK6" s="354" t="s">
        <v>26</v>
      </c>
      <c r="AL6" s="357">
        <f>AA6+AA9+AA12</f>
        <v>27</v>
      </c>
      <c r="AM6" s="287">
        <f>AB6+AB9+AB12</f>
        <v>10</v>
      </c>
      <c r="AN6" s="343" t="s">
        <v>35</v>
      </c>
    </row>
    <row r="7" spans="2:40" ht="12.75" customHeight="1">
      <c r="B7" s="338"/>
      <c r="C7" s="341"/>
      <c r="D7" s="273"/>
      <c r="E7" s="274"/>
      <c r="F7" s="275"/>
      <c r="G7" s="90">
        <f>Výsledky!G3</f>
        <v>2</v>
      </c>
      <c r="H7" s="77" t="s">
        <v>26</v>
      </c>
      <c r="I7" s="79">
        <f>Výsledky!H3</f>
        <v>14</v>
      </c>
      <c r="J7" s="76">
        <f>Výsledky!G4</f>
        <v>12</v>
      </c>
      <c r="K7" s="77" t="s">
        <v>26</v>
      </c>
      <c r="L7" s="79">
        <f>Výsledky!H4</f>
        <v>7</v>
      </c>
      <c r="M7" s="76">
        <f>Výsledky!G5</f>
        <v>7</v>
      </c>
      <c r="N7" s="77" t="s">
        <v>26</v>
      </c>
      <c r="O7" s="79">
        <f>Výsledky!H5</f>
        <v>10</v>
      </c>
      <c r="P7" s="76">
        <f>Výsledky!G6</f>
        <v>0</v>
      </c>
      <c r="Q7" s="77" t="s">
        <v>26</v>
      </c>
      <c r="R7" s="87">
        <f>Výsledky!H6</f>
        <v>0</v>
      </c>
      <c r="S7" s="276"/>
      <c r="T7" s="260"/>
      <c r="U7" s="277"/>
      <c r="V7" s="259"/>
      <c r="W7" s="260"/>
      <c r="X7" s="269"/>
      <c r="Y7" s="259"/>
      <c r="Z7" s="260"/>
      <c r="AA7" s="269"/>
      <c r="AB7" s="278"/>
      <c r="AC7" s="285"/>
      <c r="AD7" s="260"/>
      <c r="AE7" s="355"/>
      <c r="AF7" s="269"/>
      <c r="AG7" s="352"/>
      <c r="AH7" s="355"/>
      <c r="AI7" s="358"/>
      <c r="AJ7" s="352"/>
      <c r="AK7" s="355"/>
      <c r="AL7" s="358"/>
      <c r="AM7" s="288"/>
      <c r="AN7" s="344"/>
    </row>
    <row r="8" spans="2:40" ht="12.75" customHeight="1">
      <c r="B8" s="338"/>
      <c r="C8" s="341"/>
      <c r="D8" s="314"/>
      <c r="E8" s="315"/>
      <c r="F8" s="316"/>
      <c r="G8" s="126">
        <f>Výsledky!E3</f>
        <v>181</v>
      </c>
      <c r="H8" s="77" t="s">
        <v>26</v>
      </c>
      <c r="I8" s="127">
        <f>Výsledky!F3</f>
        <v>294</v>
      </c>
      <c r="J8" s="128">
        <f>Výsledky!E4</f>
        <v>367</v>
      </c>
      <c r="K8" s="77" t="s">
        <v>26</v>
      </c>
      <c r="L8" s="127">
        <f>Výsledky!F4</f>
        <v>260</v>
      </c>
      <c r="M8" s="128">
        <f>Výsledky!E5</f>
        <v>272</v>
      </c>
      <c r="N8" s="77" t="s">
        <v>26</v>
      </c>
      <c r="O8" s="127">
        <f>Výsledky!F5</f>
        <v>273</v>
      </c>
      <c r="P8" s="128">
        <f>Výsledky!E6</f>
        <v>0</v>
      </c>
      <c r="Q8" s="77" t="s">
        <v>26</v>
      </c>
      <c r="R8" s="129">
        <f>Výsledky!F6</f>
        <v>0</v>
      </c>
      <c r="S8" s="318"/>
      <c r="T8" s="308"/>
      <c r="U8" s="320"/>
      <c r="V8" s="306"/>
      <c r="W8" s="308"/>
      <c r="X8" s="310"/>
      <c r="Y8" s="306"/>
      <c r="Z8" s="308"/>
      <c r="AA8" s="310"/>
      <c r="AB8" s="283"/>
      <c r="AC8" s="286"/>
      <c r="AD8" s="260"/>
      <c r="AE8" s="355"/>
      <c r="AF8" s="269"/>
      <c r="AG8" s="352"/>
      <c r="AH8" s="355"/>
      <c r="AI8" s="358"/>
      <c r="AJ8" s="352"/>
      <c r="AK8" s="355"/>
      <c r="AL8" s="358"/>
      <c r="AM8" s="288"/>
      <c r="AN8" s="344"/>
    </row>
    <row r="9" spans="2:40" ht="12.75" customHeight="1">
      <c r="B9" s="338"/>
      <c r="C9" s="341"/>
      <c r="D9" s="290" t="s">
        <v>51</v>
      </c>
      <c r="E9" s="291"/>
      <c r="F9" s="292"/>
      <c r="G9" s="140">
        <f>Výsledky!I13</f>
        <v>3</v>
      </c>
      <c r="H9" s="141" t="s">
        <v>26</v>
      </c>
      <c r="I9" s="142">
        <f>Výsledky!J13</f>
        <v>5</v>
      </c>
      <c r="J9" s="143">
        <f>Výsledky!I14</f>
        <v>5</v>
      </c>
      <c r="K9" s="141" t="s">
        <v>26</v>
      </c>
      <c r="L9" s="142">
        <f>Výsledky!J14</f>
        <v>3</v>
      </c>
      <c r="M9" s="143">
        <f>Výsledky!I15</f>
        <v>3</v>
      </c>
      <c r="N9" s="141" t="s">
        <v>26</v>
      </c>
      <c r="O9" s="142">
        <f>Výsledky!J15</f>
        <v>5</v>
      </c>
      <c r="P9" s="143">
        <f>Výsledky!I16</f>
        <v>0</v>
      </c>
      <c r="Q9" s="141" t="s">
        <v>26</v>
      </c>
      <c r="R9" s="144">
        <f>Výsledky!J16</f>
        <v>0</v>
      </c>
      <c r="S9" s="296">
        <f>G11+J11+M11+P11</f>
        <v>837</v>
      </c>
      <c r="T9" s="279" t="s">
        <v>26</v>
      </c>
      <c r="U9" s="299">
        <f>I11+L11+O11+R11</f>
        <v>851</v>
      </c>
      <c r="V9" s="302">
        <f>G10+J10+M10+P10</f>
        <v>23</v>
      </c>
      <c r="W9" s="279" t="s">
        <v>26</v>
      </c>
      <c r="X9" s="261">
        <f>I10+L10+O10+R10</f>
        <v>28</v>
      </c>
      <c r="Y9" s="302">
        <f>G9+J9+M9+P9</f>
        <v>11</v>
      </c>
      <c r="Z9" s="279" t="s">
        <v>26</v>
      </c>
      <c r="AA9" s="261">
        <f>I9+L9+O9+R9</f>
        <v>13</v>
      </c>
      <c r="AB9" s="264">
        <f>Výsledky!K13+Výsledky!K14+Výsledky!K15+Výsledky!K16</f>
        <v>5</v>
      </c>
      <c r="AC9" s="270" t="s">
        <v>35</v>
      </c>
      <c r="AD9" s="260"/>
      <c r="AE9" s="355"/>
      <c r="AF9" s="269"/>
      <c r="AG9" s="352"/>
      <c r="AH9" s="355"/>
      <c r="AI9" s="358"/>
      <c r="AJ9" s="352"/>
      <c r="AK9" s="355"/>
      <c r="AL9" s="358"/>
      <c r="AM9" s="288"/>
      <c r="AN9" s="344"/>
    </row>
    <row r="10" spans="2:40" ht="12.75" customHeight="1">
      <c r="B10" s="338"/>
      <c r="C10" s="341"/>
      <c r="D10" s="273"/>
      <c r="E10" s="274"/>
      <c r="F10" s="275"/>
      <c r="G10" s="140">
        <f>Výsledky!G13</f>
        <v>6</v>
      </c>
      <c r="H10" s="141" t="s">
        <v>26</v>
      </c>
      <c r="I10" s="142">
        <f>Výsledky!H13</f>
        <v>10</v>
      </c>
      <c r="J10" s="143">
        <f>Výsledky!G14</f>
        <v>11</v>
      </c>
      <c r="K10" s="141" t="s">
        <v>26</v>
      </c>
      <c r="L10" s="142">
        <f>Výsledky!H14</f>
        <v>7</v>
      </c>
      <c r="M10" s="143">
        <f>Výsledky!G15</f>
        <v>6</v>
      </c>
      <c r="N10" s="141" t="s">
        <v>26</v>
      </c>
      <c r="O10" s="142">
        <f>Výsledky!H15</f>
        <v>11</v>
      </c>
      <c r="P10" s="143">
        <f>Výsledky!G16</f>
        <v>0</v>
      </c>
      <c r="Q10" s="141" t="s">
        <v>26</v>
      </c>
      <c r="R10" s="144">
        <f>Výsledky!H16</f>
        <v>0</v>
      </c>
      <c r="S10" s="297"/>
      <c r="T10" s="280"/>
      <c r="U10" s="300"/>
      <c r="V10" s="303"/>
      <c r="W10" s="280"/>
      <c r="X10" s="262"/>
      <c r="Y10" s="303"/>
      <c r="Z10" s="280"/>
      <c r="AA10" s="262"/>
      <c r="AB10" s="265"/>
      <c r="AC10" s="271"/>
      <c r="AD10" s="260"/>
      <c r="AE10" s="355"/>
      <c r="AF10" s="269"/>
      <c r="AG10" s="352"/>
      <c r="AH10" s="355"/>
      <c r="AI10" s="358"/>
      <c r="AJ10" s="352"/>
      <c r="AK10" s="355"/>
      <c r="AL10" s="358"/>
      <c r="AM10" s="288"/>
      <c r="AN10" s="344"/>
    </row>
    <row r="11" spans="2:40" ht="12.75" customHeight="1">
      <c r="B11" s="338"/>
      <c r="C11" s="341"/>
      <c r="D11" s="314"/>
      <c r="E11" s="315"/>
      <c r="F11" s="316"/>
      <c r="G11" s="140">
        <f>Výsledky!E13</f>
        <v>243</v>
      </c>
      <c r="H11" s="141" t="s">
        <v>26</v>
      </c>
      <c r="I11" s="142">
        <f>Výsledky!F13</f>
        <v>254</v>
      </c>
      <c r="J11" s="143">
        <f>Výsledky!E14</f>
        <v>355</v>
      </c>
      <c r="K11" s="141" t="s">
        <v>26</v>
      </c>
      <c r="L11" s="142">
        <f>Výsledky!F14</f>
        <v>302</v>
      </c>
      <c r="M11" s="143">
        <f>Výsledky!E15</f>
        <v>239</v>
      </c>
      <c r="N11" s="141" t="s">
        <v>26</v>
      </c>
      <c r="O11" s="142">
        <f>Výsledky!F15</f>
        <v>295</v>
      </c>
      <c r="P11" s="143">
        <f>Výsledky!E16</f>
        <v>0</v>
      </c>
      <c r="Q11" s="141" t="s">
        <v>26</v>
      </c>
      <c r="R11" s="144">
        <f>Výsledky!F16</f>
        <v>0</v>
      </c>
      <c r="S11" s="346"/>
      <c r="T11" s="347"/>
      <c r="U11" s="348"/>
      <c r="V11" s="349"/>
      <c r="W11" s="347"/>
      <c r="X11" s="350"/>
      <c r="Y11" s="349"/>
      <c r="Z11" s="347"/>
      <c r="AA11" s="350"/>
      <c r="AB11" s="364"/>
      <c r="AC11" s="365"/>
      <c r="AD11" s="260"/>
      <c r="AE11" s="355"/>
      <c r="AF11" s="269"/>
      <c r="AG11" s="352"/>
      <c r="AH11" s="355"/>
      <c r="AI11" s="358"/>
      <c r="AJ11" s="352"/>
      <c r="AK11" s="355"/>
      <c r="AL11" s="358"/>
      <c r="AM11" s="288"/>
      <c r="AN11" s="344"/>
    </row>
    <row r="12" spans="2:40" ht="12.75" customHeight="1">
      <c r="B12" s="338"/>
      <c r="C12" s="341"/>
      <c r="D12" s="290" t="s">
        <v>52</v>
      </c>
      <c r="E12" s="291"/>
      <c r="F12" s="292"/>
      <c r="G12" s="90">
        <f>Výsledky!I23</f>
        <v>0</v>
      </c>
      <c r="H12" s="77" t="s">
        <v>26</v>
      </c>
      <c r="I12" s="79">
        <f>Výsledky!J23</f>
        <v>0</v>
      </c>
      <c r="J12" s="76">
        <f>Výsledky!I24</f>
        <v>0</v>
      </c>
      <c r="K12" s="77" t="s">
        <v>26</v>
      </c>
      <c r="L12" s="79">
        <f>Výsledky!J24</f>
        <v>0</v>
      </c>
      <c r="M12" s="76">
        <f>Výsledky!I25</f>
        <v>0</v>
      </c>
      <c r="N12" s="77" t="s">
        <v>26</v>
      </c>
      <c r="O12" s="79">
        <f>Výsledky!J25</f>
        <v>0</v>
      </c>
      <c r="P12" s="76">
        <f>Výsledky!I26</f>
        <v>0</v>
      </c>
      <c r="Q12" s="77" t="s">
        <v>26</v>
      </c>
      <c r="R12" s="87">
        <f>Výsledky!J26</f>
        <v>0</v>
      </c>
      <c r="S12" s="333">
        <f>G14+J14+M14+P14</f>
        <v>0</v>
      </c>
      <c r="T12" s="331" t="s">
        <v>26</v>
      </c>
      <c r="U12" s="335">
        <f>I14+L14+O14+R14</f>
        <v>0</v>
      </c>
      <c r="V12" s="329">
        <f>G13+J13+M13+P13</f>
        <v>0</v>
      </c>
      <c r="W12" s="331" t="s">
        <v>26</v>
      </c>
      <c r="X12" s="327">
        <f>I13+L13+O13+R13</f>
        <v>0</v>
      </c>
      <c r="Y12" s="329">
        <f>G12+J12+M12+P12</f>
        <v>0</v>
      </c>
      <c r="Z12" s="331" t="s">
        <v>26</v>
      </c>
      <c r="AA12" s="327">
        <f>I12+L12+O12+R12</f>
        <v>0</v>
      </c>
      <c r="AB12" s="360">
        <f>Výsledky!K23+Výsledky!K24+Výsledky!K25+Výsledky!K26</f>
        <v>0</v>
      </c>
      <c r="AC12" s="362"/>
      <c r="AD12" s="260"/>
      <c r="AE12" s="355"/>
      <c r="AF12" s="269"/>
      <c r="AG12" s="352"/>
      <c r="AH12" s="355"/>
      <c r="AI12" s="358"/>
      <c r="AJ12" s="352"/>
      <c r="AK12" s="355"/>
      <c r="AL12" s="358"/>
      <c r="AM12" s="288"/>
      <c r="AN12" s="344"/>
    </row>
    <row r="13" spans="2:40" ht="12.75" customHeight="1">
      <c r="B13" s="338"/>
      <c r="C13" s="341"/>
      <c r="D13" s="273"/>
      <c r="E13" s="274"/>
      <c r="F13" s="275"/>
      <c r="G13" s="90">
        <f>Výsledky!G23</f>
        <v>0</v>
      </c>
      <c r="H13" s="77" t="s">
        <v>26</v>
      </c>
      <c r="I13" s="79">
        <f>Výsledky!H23</f>
        <v>0</v>
      </c>
      <c r="J13" s="76">
        <f>Výsledky!G24</f>
        <v>0</v>
      </c>
      <c r="K13" s="77" t="s">
        <v>26</v>
      </c>
      <c r="L13" s="79">
        <f>Výsledky!H24</f>
        <v>0</v>
      </c>
      <c r="M13" s="76">
        <f>Výsledky!G25</f>
        <v>0</v>
      </c>
      <c r="N13" s="77" t="s">
        <v>26</v>
      </c>
      <c r="O13" s="79">
        <f>Výsledky!H25</f>
        <v>0</v>
      </c>
      <c r="P13" s="76">
        <f>Výsledky!G26</f>
        <v>0</v>
      </c>
      <c r="Q13" s="77" t="s">
        <v>26</v>
      </c>
      <c r="R13" s="87">
        <f>Výsledky!H26</f>
        <v>0</v>
      </c>
      <c r="S13" s="276"/>
      <c r="T13" s="260"/>
      <c r="U13" s="277"/>
      <c r="V13" s="259"/>
      <c r="W13" s="260"/>
      <c r="X13" s="269"/>
      <c r="Y13" s="259"/>
      <c r="Z13" s="260"/>
      <c r="AA13" s="269"/>
      <c r="AB13" s="278"/>
      <c r="AC13" s="267"/>
      <c r="AD13" s="260"/>
      <c r="AE13" s="355"/>
      <c r="AF13" s="269"/>
      <c r="AG13" s="352"/>
      <c r="AH13" s="355"/>
      <c r="AI13" s="358"/>
      <c r="AJ13" s="352"/>
      <c r="AK13" s="355"/>
      <c r="AL13" s="358"/>
      <c r="AM13" s="288"/>
      <c r="AN13" s="344"/>
    </row>
    <row r="14" spans="2:40" ht="12.75" customHeight="1" thickBot="1">
      <c r="B14" s="339"/>
      <c r="C14" s="342"/>
      <c r="D14" s="293"/>
      <c r="E14" s="294"/>
      <c r="F14" s="295"/>
      <c r="G14" s="145">
        <f>Výsledky!E23</f>
        <v>0</v>
      </c>
      <c r="H14" s="84" t="s">
        <v>26</v>
      </c>
      <c r="I14" s="97">
        <f>Výsledky!F23</f>
        <v>0</v>
      </c>
      <c r="J14" s="102">
        <f>Výsledky!E24</f>
        <v>0</v>
      </c>
      <c r="K14" s="84" t="s">
        <v>26</v>
      </c>
      <c r="L14" s="97">
        <f>Výsledky!F24</f>
        <v>0</v>
      </c>
      <c r="M14" s="102">
        <f>Výsledky!E25</f>
        <v>0</v>
      </c>
      <c r="N14" s="84" t="s">
        <v>26</v>
      </c>
      <c r="O14" s="97">
        <f>Výsledky!F25</f>
        <v>0</v>
      </c>
      <c r="P14" s="102">
        <f>Výsledky!E26</f>
        <v>0</v>
      </c>
      <c r="Q14" s="84" t="s">
        <v>26</v>
      </c>
      <c r="R14" s="98">
        <f>Výsledky!F26</f>
        <v>0</v>
      </c>
      <c r="S14" s="334"/>
      <c r="T14" s="332"/>
      <c r="U14" s="336"/>
      <c r="V14" s="330"/>
      <c r="W14" s="332"/>
      <c r="X14" s="328"/>
      <c r="Y14" s="330"/>
      <c r="Z14" s="332"/>
      <c r="AA14" s="328"/>
      <c r="AB14" s="361"/>
      <c r="AC14" s="363"/>
      <c r="AD14" s="332"/>
      <c r="AE14" s="356"/>
      <c r="AF14" s="328"/>
      <c r="AG14" s="353"/>
      <c r="AH14" s="356"/>
      <c r="AI14" s="359"/>
      <c r="AJ14" s="353"/>
      <c r="AK14" s="356"/>
      <c r="AL14" s="359"/>
      <c r="AM14" s="289"/>
      <c r="AN14" s="345"/>
    </row>
    <row r="15" spans="2:40" ht="12.75" customHeight="1">
      <c r="B15" s="337">
        <v>2</v>
      </c>
      <c r="C15" s="340" t="str">
        <f>Los!B5</f>
        <v>TJ Sokol Křemže "A"</v>
      </c>
      <c r="D15" s="107">
        <f>I6</f>
        <v>7</v>
      </c>
      <c r="E15" s="82" t="s">
        <v>26</v>
      </c>
      <c r="F15" s="89">
        <f>G6</f>
        <v>1</v>
      </c>
      <c r="G15" s="311" t="s">
        <v>50</v>
      </c>
      <c r="H15" s="312"/>
      <c r="I15" s="313"/>
      <c r="J15" s="89">
        <f>Výsledky!I7</f>
        <v>6</v>
      </c>
      <c r="K15" s="82" t="s">
        <v>26</v>
      </c>
      <c r="L15" s="83">
        <f>Výsledky!J7</f>
        <v>1</v>
      </c>
      <c r="M15" s="81">
        <f>Výsledky!I8</f>
        <v>5</v>
      </c>
      <c r="N15" s="82" t="s">
        <v>26</v>
      </c>
      <c r="O15" s="83">
        <f>Výsledky!J8</f>
        <v>2</v>
      </c>
      <c r="P15" s="81">
        <f>Výsledky!I9</f>
        <v>0</v>
      </c>
      <c r="Q15" s="82" t="s">
        <v>26</v>
      </c>
      <c r="R15" s="86">
        <f>Výsledky!J9</f>
        <v>0</v>
      </c>
      <c r="S15" s="317">
        <f>D17+J17+M17+P17</f>
        <v>840</v>
      </c>
      <c r="T15" s="307" t="s">
        <v>26</v>
      </c>
      <c r="U15" s="319">
        <f>F17+L17+O17+R17</f>
        <v>562</v>
      </c>
      <c r="V15" s="305">
        <f>D16+J16+M16+P16</f>
        <v>36</v>
      </c>
      <c r="W15" s="307" t="s">
        <v>26</v>
      </c>
      <c r="X15" s="309">
        <f>F16+L16+O16+R16</f>
        <v>8</v>
      </c>
      <c r="Y15" s="305">
        <f>D15+J15+M15+P15</f>
        <v>18</v>
      </c>
      <c r="Z15" s="307" t="s">
        <v>26</v>
      </c>
      <c r="AA15" s="309">
        <f>F15+L15+O15+R15</f>
        <v>4</v>
      </c>
      <c r="AB15" s="282">
        <f>Výsledky!K7+Výsledky!K8+Výsledky!K9+Výsledky!L3</f>
        <v>9</v>
      </c>
      <c r="AC15" s="284" t="s">
        <v>33</v>
      </c>
      <c r="AD15" s="307">
        <f>S15+S18+S21</f>
        <v>1616</v>
      </c>
      <c r="AE15" s="354" t="s">
        <v>26</v>
      </c>
      <c r="AF15" s="309">
        <f>U15+U18+U21</f>
        <v>1309</v>
      </c>
      <c r="AG15" s="351">
        <f>V15+V18+V21</f>
        <v>65</v>
      </c>
      <c r="AH15" s="354" t="s">
        <v>26</v>
      </c>
      <c r="AI15" s="357">
        <f>X15+X18+X21</f>
        <v>28</v>
      </c>
      <c r="AJ15" s="351">
        <f>Y15+Y18+Y21</f>
        <v>32</v>
      </c>
      <c r="AK15" s="354" t="s">
        <v>26</v>
      </c>
      <c r="AL15" s="357">
        <f>AA15+AA18+AA21</f>
        <v>14</v>
      </c>
      <c r="AM15" s="287">
        <f>AB15+AB18+AB21</f>
        <v>16</v>
      </c>
      <c r="AN15" s="343" t="s">
        <v>33</v>
      </c>
    </row>
    <row r="16" spans="2:40" ht="12.75" customHeight="1">
      <c r="B16" s="338"/>
      <c r="C16" s="341"/>
      <c r="D16" s="103">
        <f t="shared" ref="D16:D23" si="0">I7</f>
        <v>14</v>
      </c>
      <c r="E16" s="80" t="s">
        <v>26</v>
      </c>
      <c r="F16" s="104">
        <f t="shared" ref="F16:F23" si="1">G7</f>
        <v>2</v>
      </c>
      <c r="G16" s="273"/>
      <c r="H16" s="274"/>
      <c r="I16" s="275"/>
      <c r="J16" s="90">
        <f>Výsledky!G7</f>
        <v>12</v>
      </c>
      <c r="K16" s="77" t="s">
        <v>26</v>
      </c>
      <c r="L16" s="79">
        <f>Výsledky!H7</f>
        <v>2</v>
      </c>
      <c r="M16" s="76">
        <f>Výsledky!G8</f>
        <v>10</v>
      </c>
      <c r="N16" s="77" t="s">
        <v>26</v>
      </c>
      <c r="O16" s="79">
        <f>Výsledky!H8</f>
        <v>4</v>
      </c>
      <c r="P16" s="76">
        <f>Výsledky!G9</f>
        <v>0</v>
      </c>
      <c r="Q16" s="77" t="s">
        <v>26</v>
      </c>
      <c r="R16" s="87">
        <f>Výsledky!H9</f>
        <v>0</v>
      </c>
      <c r="S16" s="276"/>
      <c r="T16" s="260"/>
      <c r="U16" s="277"/>
      <c r="V16" s="259"/>
      <c r="W16" s="260"/>
      <c r="X16" s="269"/>
      <c r="Y16" s="259"/>
      <c r="Z16" s="260"/>
      <c r="AA16" s="269"/>
      <c r="AB16" s="278"/>
      <c r="AC16" s="285"/>
      <c r="AD16" s="260"/>
      <c r="AE16" s="355"/>
      <c r="AF16" s="269"/>
      <c r="AG16" s="352"/>
      <c r="AH16" s="355"/>
      <c r="AI16" s="358"/>
      <c r="AJ16" s="352"/>
      <c r="AK16" s="355"/>
      <c r="AL16" s="358"/>
      <c r="AM16" s="288"/>
      <c r="AN16" s="344"/>
    </row>
    <row r="17" spans="2:40" ht="12.75" customHeight="1">
      <c r="B17" s="338"/>
      <c r="C17" s="341"/>
      <c r="D17" s="103">
        <f t="shared" si="0"/>
        <v>294</v>
      </c>
      <c r="E17" s="80" t="s">
        <v>26</v>
      </c>
      <c r="F17" s="104">
        <f t="shared" si="1"/>
        <v>181</v>
      </c>
      <c r="G17" s="314"/>
      <c r="H17" s="315"/>
      <c r="I17" s="316"/>
      <c r="J17" s="90">
        <f>Výsledky!E7</f>
        <v>273</v>
      </c>
      <c r="K17" s="77" t="s">
        <v>26</v>
      </c>
      <c r="L17" s="79">
        <f>Výsledky!F7</f>
        <v>180</v>
      </c>
      <c r="M17" s="76">
        <f>Výsledky!E8</f>
        <v>273</v>
      </c>
      <c r="N17" s="77" t="s">
        <v>26</v>
      </c>
      <c r="O17" s="79">
        <f>Výsledky!F8</f>
        <v>201</v>
      </c>
      <c r="P17" s="76">
        <f>Výsledky!E9</f>
        <v>0</v>
      </c>
      <c r="Q17" s="77" t="s">
        <v>26</v>
      </c>
      <c r="R17" s="87">
        <f>Výsledky!F9</f>
        <v>0</v>
      </c>
      <c r="S17" s="318"/>
      <c r="T17" s="308"/>
      <c r="U17" s="320"/>
      <c r="V17" s="306"/>
      <c r="W17" s="308"/>
      <c r="X17" s="310"/>
      <c r="Y17" s="306"/>
      <c r="Z17" s="308"/>
      <c r="AA17" s="310"/>
      <c r="AB17" s="283"/>
      <c r="AC17" s="286"/>
      <c r="AD17" s="260"/>
      <c r="AE17" s="355"/>
      <c r="AF17" s="269"/>
      <c r="AG17" s="352"/>
      <c r="AH17" s="355"/>
      <c r="AI17" s="358"/>
      <c r="AJ17" s="352"/>
      <c r="AK17" s="355"/>
      <c r="AL17" s="358"/>
      <c r="AM17" s="288"/>
      <c r="AN17" s="344"/>
    </row>
    <row r="18" spans="2:40" ht="12.75" customHeight="1">
      <c r="B18" s="338"/>
      <c r="C18" s="341"/>
      <c r="D18" s="146">
        <f t="shared" si="0"/>
        <v>5</v>
      </c>
      <c r="E18" s="147" t="s">
        <v>26</v>
      </c>
      <c r="F18" s="148">
        <f t="shared" si="1"/>
        <v>3</v>
      </c>
      <c r="G18" s="290" t="s">
        <v>51</v>
      </c>
      <c r="H18" s="291"/>
      <c r="I18" s="292"/>
      <c r="J18" s="140">
        <f>Výsledky!I17</f>
        <v>6</v>
      </c>
      <c r="K18" s="141" t="s">
        <v>26</v>
      </c>
      <c r="L18" s="142">
        <f>Výsledky!J17</f>
        <v>2</v>
      </c>
      <c r="M18" s="143">
        <f>Výsledky!I18</f>
        <v>3</v>
      </c>
      <c r="N18" s="141" t="s">
        <v>26</v>
      </c>
      <c r="O18" s="142">
        <f>Výsledky!J18</f>
        <v>5</v>
      </c>
      <c r="P18" s="143">
        <f>Výsledky!I19</f>
        <v>0</v>
      </c>
      <c r="Q18" s="141" t="s">
        <v>26</v>
      </c>
      <c r="R18" s="144">
        <f>Výsledky!J19</f>
        <v>0</v>
      </c>
      <c r="S18" s="296">
        <f>D20+J20+M20+P20</f>
        <v>776</v>
      </c>
      <c r="T18" s="279" t="s">
        <v>26</v>
      </c>
      <c r="U18" s="299">
        <f>F20+L20+O20+R20</f>
        <v>747</v>
      </c>
      <c r="V18" s="302">
        <f>D19+J19+M19+P19</f>
        <v>29</v>
      </c>
      <c r="W18" s="279" t="s">
        <v>26</v>
      </c>
      <c r="X18" s="261">
        <f>F19+L19+O19+R19</f>
        <v>20</v>
      </c>
      <c r="Y18" s="302">
        <f>D18+J18+M18+P18</f>
        <v>14</v>
      </c>
      <c r="Z18" s="279" t="s">
        <v>26</v>
      </c>
      <c r="AA18" s="261">
        <f>F18+L18+O18+R18</f>
        <v>10</v>
      </c>
      <c r="AB18" s="264">
        <f>Výsledky!K17+Výsledky!K18+Výsledky!K19+Výsledky!L13</f>
        <v>7</v>
      </c>
      <c r="AC18" s="270" t="s">
        <v>34</v>
      </c>
      <c r="AD18" s="260"/>
      <c r="AE18" s="355"/>
      <c r="AF18" s="269"/>
      <c r="AG18" s="352"/>
      <c r="AH18" s="355"/>
      <c r="AI18" s="358"/>
      <c r="AJ18" s="352"/>
      <c r="AK18" s="355"/>
      <c r="AL18" s="358"/>
      <c r="AM18" s="288"/>
      <c r="AN18" s="344"/>
    </row>
    <row r="19" spans="2:40" ht="12.75" customHeight="1">
      <c r="B19" s="338"/>
      <c r="C19" s="341"/>
      <c r="D19" s="146">
        <f t="shared" si="0"/>
        <v>10</v>
      </c>
      <c r="E19" s="147" t="s">
        <v>26</v>
      </c>
      <c r="F19" s="148">
        <f t="shared" si="1"/>
        <v>6</v>
      </c>
      <c r="G19" s="273"/>
      <c r="H19" s="274"/>
      <c r="I19" s="275"/>
      <c r="J19" s="140">
        <f>Výsledky!G17</f>
        <v>12</v>
      </c>
      <c r="K19" s="141" t="s">
        <v>26</v>
      </c>
      <c r="L19" s="142">
        <f>Výsledky!H17</f>
        <v>4</v>
      </c>
      <c r="M19" s="143">
        <f>Výsledky!G18</f>
        <v>7</v>
      </c>
      <c r="N19" s="141" t="s">
        <v>26</v>
      </c>
      <c r="O19" s="142">
        <f>Výsledky!H18</f>
        <v>10</v>
      </c>
      <c r="P19" s="143">
        <f>Výsledky!G19</f>
        <v>0</v>
      </c>
      <c r="Q19" s="141" t="s">
        <v>26</v>
      </c>
      <c r="R19" s="144">
        <f>Výsledky!H19</f>
        <v>0</v>
      </c>
      <c r="S19" s="297"/>
      <c r="T19" s="280"/>
      <c r="U19" s="300"/>
      <c r="V19" s="303"/>
      <c r="W19" s="280"/>
      <c r="X19" s="262"/>
      <c r="Y19" s="303"/>
      <c r="Z19" s="280"/>
      <c r="AA19" s="262"/>
      <c r="AB19" s="265"/>
      <c r="AC19" s="271"/>
      <c r="AD19" s="260"/>
      <c r="AE19" s="355"/>
      <c r="AF19" s="269"/>
      <c r="AG19" s="352"/>
      <c r="AH19" s="355"/>
      <c r="AI19" s="358"/>
      <c r="AJ19" s="352"/>
      <c r="AK19" s="355"/>
      <c r="AL19" s="358"/>
      <c r="AM19" s="288"/>
      <c r="AN19" s="344"/>
    </row>
    <row r="20" spans="2:40" ht="12.75" customHeight="1">
      <c r="B20" s="338"/>
      <c r="C20" s="341"/>
      <c r="D20" s="146">
        <f t="shared" si="0"/>
        <v>254</v>
      </c>
      <c r="E20" s="147" t="s">
        <v>26</v>
      </c>
      <c r="F20" s="148">
        <f t="shared" si="1"/>
        <v>243</v>
      </c>
      <c r="G20" s="314"/>
      <c r="H20" s="315"/>
      <c r="I20" s="316"/>
      <c r="J20" s="140">
        <f>Výsledky!E17</f>
        <v>278</v>
      </c>
      <c r="K20" s="141" t="s">
        <v>26</v>
      </c>
      <c r="L20" s="142">
        <f>Výsledky!F17</f>
        <v>218</v>
      </c>
      <c r="M20" s="143">
        <f>Výsledky!E18</f>
        <v>244</v>
      </c>
      <c r="N20" s="141" t="s">
        <v>26</v>
      </c>
      <c r="O20" s="142">
        <f>Výsledky!F18</f>
        <v>286</v>
      </c>
      <c r="P20" s="143">
        <f>Výsledky!E19</f>
        <v>0</v>
      </c>
      <c r="Q20" s="141" t="s">
        <v>26</v>
      </c>
      <c r="R20" s="144">
        <f>Výsledky!F19</f>
        <v>0</v>
      </c>
      <c r="S20" s="346"/>
      <c r="T20" s="347"/>
      <c r="U20" s="348"/>
      <c r="V20" s="349"/>
      <c r="W20" s="347"/>
      <c r="X20" s="350"/>
      <c r="Y20" s="349"/>
      <c r="Z20" s="347"/>
      <c r="AA20" s="350"/>
      <c r="AB20" s="364"/>
      <c r="AC20" s="365"/>
      <c r="AD20" s="260"/>
      <c r="AE20" s="355"/>
      <c r="AF20" s="269"/>
      <c r="AG20" s="352"/>
      <c r="AH20" s="355"/>
      <c r="AI20" s="358"/>
      <c r="AJ20" s="352"/>
      <c r="AK20" s="355"/>
      <c r="AL20" s="358"/>
      <c r="AM20" s="288"/>
      <c r="AN20" s="344"/>
    </row>
    <row r="21" spans="2:40" ht="12.75" customHeight="1">
      <c r="B21" s="338"/>
      <c r="C21" s="341"/>
      <c r="D21" s="103">
        <f t="shared" si="0"/>
        <v>0</v>
      </c>
      <c r="E21" s="80" t="s">
        <v>26</v>
      </c>
      <c r="F21" s="104">
        <f t="shared" si="1"/>
        <v>0</v>
      </c>
      <c r="G21" s="290" t="s">
        <v>52</v>
      </c>
      <c r="H21" s="291"/>
      <c r="I21" s="292"/>
      <c r="J21" s="90">
        <f>Výsledky!I27</f>
        <v>0</v>
      </c>
      <c r="K21" s="77" t="s">
        <v>26</v>
      </c>
      <c r="L21" s="79">
        <f>Výsledky!J27</f>
        <v>0</v>
      </c>
      <c r="M21" s="76">
        <f>Výsledky!I28</f>
        <v>0</v>
      </c>
      <c r="N21" s="77" t="s">
        <v>26</v>
      </c>
      <c r="O21" s="79">
        <f>Výsledky!J28</f>
        <v>0</v>
      </c>
      <c r="P21" s="76">
        <f>Výsledky!I29</f>
        <v>0</v>
      </c>
      <c r="Q21" s="77" t="s">
        <v>26</v>
      </c>
      <c r="R21" s="87">
        <f>Výsledky!J29</f>
        <v>0</v>
      </c>
      <c r="S21" s="333">
        <f>D23+J23+M23+P23</f>
        <v>0</v>
      </c>
      <c r="T21" s="331" t="s">
        <v>26</v>
      </c>
      <c r="U21" s="335">
        <f>F23+L23+O23+R23</f>
        <v>0</v>
      </c>
      <c r="V21" s="329">
        <f>D22+J22+M22+P22</f>
        <v>0</v>
      </c>
      <c r="W21" s="331" t="s">
        <v>26</v>
      </c>
      <c r="X21" s="327">
        <f>F22+L22+O22+R22</f>
        <v>0</v>
      </c>
      <c r="Y21" s="329">
        <f>D21+J21+M21+P21</f>
        <v>0</v>
      </c>
      <c r="Z21" s="331" t="s">
        <v>26</v>
      </c>
      <c r="AA21" s="327">
        <f>F21+L21+O21+R21</f>
        <v>0</v>
      </c>
      <c r="AB21" s="360">
        <f>Výsledky!K27+Výsledky!K28+Výsledky!K29+Výsledky!L23</f>
        <v>0</v>
      </c>
      <c r="AC21" s="362"/>
      <c r="AD21" s="260"/>
      <c r="AE21" s="355"/>
      <c r="AF21" s="269"/>
      <c r="AG21" s="352"/>
      <c r="AH21" s="355"/>
      <c r="AI21" s="358"/>
      <c r="AJ21" s="352"/>
      <c r="AK21" s="355"/>
      <c r="AL21" s="358"/>
      <c r="AM21" s="288"/>
      <c r="AN21" s="344"/>
    </row>
    <row r="22" spans="2:40" ht="12.75" customHeight="1">
      <c r="B22" s="338"/>
      <c r="C22" s="341"/>
      <c r="D22" s="103">
        <f t="shared" si="0"/>
        <v>0</v>
      </c>
      <c r="E22" s="80" t="s">
        <v>26</v>
      </c>
      <c r="F22" s="104">
        <f t="shared" si="1"/>
        <v>0</v>
      </c>
      <c r="G22" s="273"/>
      <c r="H22" s="274"/>
      <c r="I22" s="275"/>
      <c r="J22" s="90">
        <f>Výsledky!G27</f>
        <v>0</v>
      </c>
      <c r="K22" s="77" t="s">
        <v>26</v>
      </c>
      <c r="L22" s="79">
        <f>Výsledky!H27</f>
        <v>0</v>
      </c>
      <c r="M22" s="76">
        <f>Výsledky!G28</f>
        <v>0</v>
      </c>
      <c r="N22" s="77" t="s">
        <v>26</v>
      </c>
      <c r="O22" s="79">
        <f>Výsledky!H28</f>
        <v>0</v>
      </c>
      <c r="P22" s="76">
        <f>Výsledky!G29</f>
        <v>0</v>
      </c>
      <c r="Q22" s="77" t="s">
        <v>26</v>
      </c>
      <c r="R22" s="87">
        <f>Výsledky!H29</f>
        <v>0</v>
      </c>
      <c r="S22" s="276"/>
      <c r="T22" s="260"/>
      <c r="U22" s="277"/>
      <c r="V22" s="259"/>
      <c r="W22" s="260"/>
      <c r="X22" s="269"/>
      <c r="Y22" s="259"/>
      <c r="Z22" s="260"/>
      <c r="AA22" s="269"/>
      <c r="AB22" s="278"/>
      <c r="AC22" s="267"/>
      <c r="AD22" s="260"/>
      <c r="AE22" s="355"/>
      <c r="AF22" s="269"/>
      <c r="AG22" s="352"/>
      <c r="AH22" s="355"/>
      <c r="AI22" s="358"/>
      <c r="AJ22" s="352"/>
      <c r="AK22" s="355"/>
      <c r="AL22" s="358"/>
      <c r="AM22" s="288"/>
      <c r="AN22" s="344"/>
    </row>
    <row r="23" spans="2:40" ht="12.75" customHeight="1" thickBot="1">
      <c r="B23" s="339"/>
      <c r="C23" s="342"/>
      <c r="D23" s="153">
        <f t="shared" si="0"/>
        <v>0</v>
      </c>
      <c r="E23" s="154" t="s">
        <v>26</v>
      </c>
      <c r="F23" s="155">
        <f t="shared" si="1"/>
        <v>0</v>
      </c>
      <c r="G23" s="293"/>
      <c r="H23" s="294"/>
      <c r="I23" s="295"/>
      <c r="J23" s="145">
        <f>Výsledky!E27</f>
        <v>0</v>
      </c>
      <c r="K23" s="84" t="s">
        <v>26</v>
      </c>
      <c r="L23" s="97">
        <f>Výsledky!F27</f>
        <v>0</v>
      </c>
      <c r="M23" s="102">
        <f>Výsledky!E28</f>
        <v>0</v>
      </c>
      <c r="N23" s="84" t="s">
        <v>26</v>
      </c>
      <c r="O23" s="97">
        <f>Výsledky!F28</f>
        <v>0</v>
      </c>
      <c r="P23" s="102">
        <f>Výsledky!E29</f>
        <v>0</v>
      </c>
      <c r="Q23" s="84" t="s">
        <v>26</v>
      </c>
      <c r="R23" s="98">
        <f>Výsledky!F29</f>
        <v>0</v>
      </c>
      <c r="S23" s="334"/>
      <c r="T23" s="332"/>
      <c r="U23" s="336"/>
      <c r="V23" s="330"/>
      <c r="W23" s="332"/>
      <c r="X23" s="328"/>
      <c r="Y23" s="330"/>
      <c r="Z23" s="332"/>
      <c r="AA23" s="328"/>
      <c r="AB23" s="361"/>
      <c r="AC23" s="363"/>
      <c r="AD23" s="332"/>
      <c r="AE23" s="356"/>
      <c r="AF23" s="328"/>
      <c r="AG23" s="353"/>
      <c r="AH23" s="356"/>
      <c r="AI23" s="359"/>
      <c r="AJ23" s="353"/>
      <c r="AK23" s="356"/>
      <c r="AL23" s="359"/>
      <c r="AM23" s="289"/>
      <c r="AN23" s="345"/>
    </row>
    <row r="24" spans="2:40" ht="12.75" customHeight="1">
      <c r="B24" s="337">
        <v>3</v>
      </c>
      <c r="C24" s="340" t="str">
        <f>Los!B6</f>
        <v>TJ Sokol Křemže "B"</v>
      </c>
      <c r="D24" s="107">
        <f>L6</f>
        <v>2</v>
      </c>
      <c r="E24" s="82" t="s">
        <v>26</v>
      </c>
      <c r="F24" s="83">
        <f>J6</f>
        <v>6</v>
      </c>
      <c r="G24" s="81">
        <f>L15</f>
        <v>1</v>
      </c>
      <c r="H24" s="82" t="s">
        <v>26</v>
      </c>
      <c r="I24" s="86">
        <f>J15</f>
        <v>6</v>
      </c>
      <c r="J24" s="312" t="s">
        <v>50</v>
      </c>
      <c r="K24" s="312"/>
      <c r="L24" s="313"/>
      <c r="M24" s="89">
        <f>Výsledky!I10</f>
        <v>2</v>
      </c>
      <c r="N24" s="82" t="s">
        <v>26</v>
      </c>
      <c r="O24" s="83">
        <f>Výsledky!J10</f>
        <v>5</v>
      </c>
      <c r="P24" s="81">
        <f>Výsledky!I11</f>
        <v>0</v>
      </c>
      <c r="Q24" s="82" t="s">
        <v>26</v>
      </c>
      <c r="R24" s="86">
        <f>Výsledky!J11</f>
        <v>0</v>
      </c>
      <c r="S24" s="317">
        <f>D26+G26+M26+P26</f>
        <v>658</v>
      </c>
      <c r="T24" s="307" t="s">
        <v>26</v>
      </c>
      <c r="U24" s="319">
        <f>F26+I26+O26+R26</f>
        <v>918</v>
      </c>
      <c r="V24" s="305">
        <f>D25+G25+M25+P25</f>
        <v>14</v>
      </c>
      <c r="W24" s="307" t="s">
        <v>26</v>
      </c>
      <c r="X24" s="309">
        <f>F25+I25+O25+R25</f>
        <v>34</v>
      </c>
      <c r="Y24" s="305">
        <f>D24+G24+M24+P24</f>
        <v>5</v>
      </c>
      <c r="Z24" s="307" t="s">
        <v>26</v>
      </c>
      <c r="AA24" s="309">
        <f>F24+I24+O24+R24</f>
        <v>17</v>
      </c>
      <c r="AB24" s="282">
        <f>Výsledky!K10+Výsledky!K11+Výsledky!L4+Výsledky!L7</f>
        <v>3</v>
      </c>
      <c r="AC24" s="284" t="s">
        <v>36</v>
      </c>
      <c r="AD24" s="307">
        <f>S24+S27+S30</f>
        <v>1433</v>
      </c>
      <c r="AE24" s="354" t="s">
        <v>26</v>
      </c>
      <c r="AF24" s="309">
        <f>U24+U27+U30</f>
        <v>1850</v>
      </c>
      <c r="AG24" s="351">
        <f>V24+V27+V30</f>
        <v>31</v>
      </c>
      <c r="AH24" s="354" t="s">
        <v>26</v>
      </c>
      <c r="AI24" s="357">
        <f>X24+X27+X30</f>
        <v>68</v>
      </c>
      <c r="AJ24" s="351">
        <f>Y24+Y27+Y30</f>
        <v>13</v>
      </c>
      <c r="AK24" s="354" t="s">
        <v>26</v>
      </c>
      <c r="AL24" s="357">
        <f>AA24+AA27+AA30</f>
        <v>33</v>
      </c>
      <c r="AM24" s="287">
        <f>AB24+AB27+AB30</f>
        <v>6</v>
      </c>
      <c r="AN24" s="343" t="s">
        <v>36</v>
      </c>
    </row>
    <row r="25" spans="2:40" ht="12.75" customHeight="1">
      <c r="B25" s="338"/>
      <c r="C25" s="341"/>
      <c r="D25" s="108">
        <f t="shared" ref="D25:D32" si="2">L7</f>
        <v>7</v>
      </c>
      <c r="E25" s="77" t="s">
        <v>26</v>
      </c>
      <c r="F25" s="79">
        <f t="shared" ref="F25:F32" si="3">J7</f>
        <v>12</v>
      </c>
      <c r="G25" s="76">
        <f t="shared" ref="G25:G32" si="4">L16</f>
        <v>2</v>
      </c>
      <c r="H25" s="77" t="s">
        <v>26</v>
      </c>
      <c r="I25" s="87">
        <f t="shared" ref="I25:I32" si="5">J16</f>
        <v>12</v>
      </c>
      <c r="J25" s="274"/>
      <c r="K25" s="274"/>
      <c r="L25" s="275"/>
      <c r="M25" s="90">
        <f>Výsledky!G10</f>
        <v>5</v>
      </c>
      <c r="N25" s="77" t="s">
        <v>26</v>
      </c>
      <c r="O25" s="79">
        <f>Výsledky!H10</f>
        <v>10</v>
      </c>
      <c r="P25" s="76">
        <f>Výsledky!G11</f>
        <v>0</v>
      </c>
      <c r="Q25" s="77" t="s">
        <v>26</v>
      </c>
      <c r="R25" s="87">
        <f>Výsledky!H11</f>
        <v>0</v>
      </c>
      <c r="S25" s="276"/>
      <c r="T25" s="260"/>
      <c r="U25" s="277"/>
      <c r="V25" s="259"/>
      <c r="W25" s="260"/>
      <c r="X25" s="269"/>
      <c r="Y25" s="259"/>
      <c r="Z25" s="260"/>
      <c r="AA25" s="269"/>
      <c r="AB25" s="278"/>
      <c r="AC25" s="285"/>
      <c r="AD25" s="260"/>
      <c r="AE25" s="355"/>
      <c r="AF25" s="269"/>
      <c r="AG25" s="352"/>
      <c r="AH25" s="355"/>
      <c r="AI25" s="358"/>
      <c r="AJ25" s="352"/>
      <c r="AK25" s="355"/>
      <c r="AL25" s="358"/>
      <c r="AM25" s="288"/>
      <c r="AN25" s="344"/>
    </row>
    <row r="26" spans="2:40" ht="12.75" customHeight="1">
      <c r="B26" s="338"/>
      <c r="C26" s="341"/>
      <c r="D26" s="108">
        <f t="shared" si="2"/>
        <v>260</v>
      </c>
      <c r="E26" s="77" t="s">
        <v>26</v>
      </c>
      <c r="F26" s="79">
        <f t="shared" si="3"/>
        <v>367</v>
      </c>
      <c r="G26" s="76">
        <f t="shared" si="4"/>
        <v>180</v>
      </c>
      <c r="H26" s="77" t="s">
        <v>26</v>
      </c>
      <c r="I26" s="87">
        <f t="shared" si="5"/>
        <v>273</v>
      </c>
      <c r="J26" s="315"/>
      <c r="K26" s="315"/>
      <c r="L26" s="316"/>
      <c r="M26" s="90">
        <f>Výsledky!E10</f>
        <v>218</v>
      </c>
      <c r="N26" s="77" t="s">
        <v>26</v>
      </c>
      <c r="O26" s="79">
        <f>Výsledky!F10</f>
        <v>278</v>
      </c>
      <c r="P26" s="76">
        <f>Výsledky!E11</f>
        <v>0</v>
      </c>
      <c r="Q26" s="77" t="s">
        <v>26</v>
      </c>
      <c r="R26" s="87">
        <f>Výsledky!F11</f>
        <v>0</v>
      </c>
      <c r="S26" s="318"/>
      <c r="T26" s="308"/>
      <c r="U26" s="320"/>
      <c r="V26" s="306"/>
      <c r="W26" s="308"/>
      <c r="X26" s="310"/>
      <c r="Y26" s="306"/>
      <c r="Z26" s="308"/>
      <c r="AA26" s="310"/>
      <c r="AB26" s="283"/>
      <c r="AC26" s="286"/>
      <c r="AD26" s="260"/>
      <c r="AE26" s="355"/>
      <c r="AF26" s="269"/>
      <c r="AG26" s="352"/>
      <c r="AH26" s="355"/>
      <c r="AI26" s="358"/>
      <c r="AJ26" s="352"/>
      <c r="AK26" s="355"/>
      <c r="AL26" s="358"/>
      <c r="AM26" s="288"/>
      <c r="AN26" s="344"/>
    </row>
    <row r="27" spans="2:40" ht="12.75" customHeight="1">
      <c r="B27" s="338"/>
      <c r="C27" s="341"/>
      <c r="D27" s="149">
        <f t="shared" si="2"/>
        <v>3</v>
      </c>
      <c r="E27" s="141" t="s">
        <v>26</v>
      </c>
      <c r="F27" s="142">
        <f t="shared" si="3"/>
        <v>5</v>
      </c>
      <c r="G27" s="143">
        <f t="shared" si="4"/>
        <v>2</v>
      </c>
      <c r="H27" s="141" t="s">
        <v>26</v>
      </c>
      <c r="I27" s="144">
        <f t="shared" si="5"/>
        <v>6</v>
      </c>
      <c r="J27" s="291" t="s">
        <v>51</v>
      </c>
      <c r="K27" s="291"/>
      <c r="L27" s="292"/>
      <c r="M27" s="140">
        <f>Výsledky!I20</f>
        <v>3</v>
      </c>
      <c r="N27" s="141" t="s">
        <v>26</v>
      </c>
      <c r="O27" s="142">
        <f>Výsledky!J20</f>
        <v>5</v>
      </c>
      <c r="P27" s="143">
        <f>Výsledky!I21</f>
        <v>0</v>
      </c>
      <c r="Q27" s="141" t="s">
        <v>26</v>
      </c>
      <c r="R27" s="144">
        <f>Výsledky!J21</f>
        <v>0</v>
      </c>
      <c r="S27" s="296">
        <f>D29+G29+M29+P29</f>
        <v>775</v>
      </c>
      <c r="T27" s="279" t="s">
        <v>26</v>
      </c>
      <c r="U27" s="299">
        <f>F29+I29+O29+R29</f>
        <v>932</v>
      </c>
      <c r="V27" s="302">
        <f>D28+G28+M28+P28</f>
        <v>17</v>
      </c>
      <c r="W27" s="279" t="s">
        <v>26</v>
      </c>
      <c r="X27" s="261">
        <f>F28+I28+O28+R28</f>
        <v>34</v>
      </c>
      <c r="Y27" s="302">
        <f>D27+G27+M27+P27</f>
        <v>8</v>
      </c>
      <c r="Z27" s="279" t="s">
        <v>26</v>
      </c>
      <c r="AA27" s="261">
        <f>F27+I27+O27+R27</f>
        <v>16</v>
      </c>
      <c r="AB27" s="264">
        <f>Výsledky!K20+Výsledky!K21+Výsledky!L14+Výsledky!L17</f>
        <v>3</v>
      </c>
      <c r="AC27" s="270" t="s">
        <v>36</v>
      </c>
      <c r="AD27" s="260"/>
      <c r="AE27" s="355"/>
      <c r="AF27" s="269"/>
      <c r="AG27" s="352"/>
      <c r="AH27" s="355"/>
      <c r="AI27" s="358"/>
      <c r="AJ27" s="352"/>
      <c r="AK27" s="355"/>
      <c r="AL27" s="358"/>
      <c r="AM27" s="288"/>
      <c r="AN27" s="344"/>
    </row>
    <row r="28" spans="2:40" ht="12.75" customHeight="1">
      <c r="B28" s="338"/>
      <c r="C28" s="341"/>
      <c r="D28" s="149">
        <f t="shared" si="2"/>
        <v>7</v>
      </c>
      <c r="E28" s="141" t="s">
        <v>26</v>
      </c>
      <c r="F28" s="142">
        <f t="shared" si="3"/>
        <v>11</v>
      </c>
      <c r="G28" s="143">
        <f t="shared" si="4"/>
        <v>4</v>
      </c>
      <c r="H28" s="141" t="s">
        <v>26</v>
      </c>
      <c r="I28" s="144">
        <f t="shared" si="5"/>
        <v>12</v>
      </c>
      <c r="J28" s="274"/>
      <c r="K28" s="274"/>
      <c r="L28" s="275"/>
      <c r="M28" s="140">
        <f>Výsledky!G20</f>
        <v>6</v>
      </c>
      <c r="N28" s="141" t="s">
        <v>26</v>
      </c>
      <c r="O28" s="142">
        <f>Výsledky!H20</f>
        <v>11</v>
      </c>
      <c r="P28" s="143">
        <f>Výsledky!G21</f>
        <v>0</v>
      </c>
      <c r="Q28" s="141" t="s">
        <v>26</v>
      </c>
      <c r="R28" s="144">
        <f>Výsledky!H21</f>
        <v>0</v>
      </c>
      <c r="S28" s="297"/>
      <c r="T28" s="280"/>
      <c r="U28" s="300"/>
      <c r="V28" s="303"/>
      <c r="W28" s="280"/>
      <c r="X28" s="262"/>
      <c r="Y28" s="303"/>
      <c r="Z28" s="280"/>
      <c r="AA28" s="262"/>
      <c r="AB28" s="265"/>
      <c r="AC28" s="271"/>
      <c r="AD28" s="260"/>
      <c r="AE28" s="355"/>
      <c r="AF28" s="269"/>
      <c r="AG28" s="352"/>
      <c r="AH28" s="355"/>
      <c r="AI28" s="358"/>
      <c r="AJ28" s="352"/>
      <c r="AK28" s="355"/>
      <c r="AL28" s="358"/>
      <c r="AM28" s="288"/>
      <c r="AN28" s="344"/>
    </row>
    <row r="29" spans="2:40" ht="12.75" customHeight="1">
      <c r="B29" s="338"/>
      <c r="C29" s="341"/>
      <c r="D29" s="149">
        <f t="shared" si="2"/>
        <v>302</v>
      </c>
      <c r="E29" s="141" t="s">
        <v>26</v>
      </c>
      <c r="F29" s="142">
        <f t="shared" si="3"/>
        <v>355</v>
      </c>
      <c r="G29" s="143">
        <f t="shared" si="4"/>
        <v>218</v>
      </c>
      <c r="H29" s="141" t="s">
        <v>26</v>
      </c>
      <c r="I29" s="144">
        <f t="shared" si="5"/>
        <v>278</v>
      </c>
      <c r="J29" s="315"/>
      <c r="K29" s="315"/>
      <c r="L29" s="316"/>
      <c r="M29" s="140">
        <f>Výsledky!E20</f>
        <v>255</v>
      </c>
      <c r="N29" s="141" t="s">
        <v>26</v>
      </c>
      <c r="O29" s="142">
        <f>Výsledky!F20</f>
        <v>299</v>
      </c>
      <c r="P29" s="143">
        <f>Výsledky!E21</f>
        <v>0</v>
      </c>
      <c r="Q29" s="141" t="s">
        <v>26</v>
      </c>
      <c r="R29" s="144">
        <f>Výsledky!F21</f>
        <v>0</v>
      </c>
      <c r="S29" s="346"/>
      <c r="T29" s="347"/>
      <c r="U29" s="348"/>
      <c r="V29" s="349"/>
      <c r="W29" s="347"/>
      <c r="X29" s="350"/>
      <c r="Y29" s="349"/>
      <c r="Z29" s="347"/>
      <c r="AA29" s="350"/>
      <c r="AB29" s="364"/>
      <c r="AC29" s="365"/>
      <c r="AD29" s="260"/>
      <c r="AE29" s="355"/>
      <c r="AF29" s="269"/>
      <c r="AG29" s="352"/>
      <c r="AH29" s="355"/>
      <c r="AI29" s="358"/>
      <c r="AJ29" s="352"/>
      <c r="AK29" s="355"/>
      <c r="AL29" s="358"/>
      <c r="AM29" s="288"/>
      <c r="AN29" s="344"/>
    </row>
    <row r="30" spans="2:40" ht="12.75" customHeight="1">
      <c r="B30" s="338"/>
      <c r="C30" s="341"/>
      <c r="D30" s="108">
        <f t="shared" si="2"/>
        <v>0</v>
      </c>
      <c r="E30" s="77" t="s">
        <v>26</v>
      </c>
      <c r="F30" s="79">
        <f t="shared" si="3"/>
        <v>0</v>
      </c>
      <c r="G30" s="76">
        <f t="shared" si="4"/>
        <v>0</v>
      </c>
      <c r="H30" s="77" t="s">
        <v>26</v>
      </c>
      <c r="I30" s="87">
        <f t="shared" si="5"/>
        <v>0</v>
      </c>
      <c r="J30" s="291" t="s">
        <v>52</v>
      </c>
      <c r="K30" s="291"/>
      <c r="L30" s="292"/>
      <c r="M30" s="90">
        <f>Výsledky!I30</f>
        <v>0</v>
      </c>
      <c r="N30" s="77" t="s">
        <v>26</v>
      </c>
      <c r="O30" s="79">
        <f>Výsledky!J30</f>
        <v>0</v>
      </c>
      <c r="P30" s="76">
        <f>Výsledky!I31</f>
        <v>0</v>
      </c>
      <c r="Q30" s="77" t="s">
        <v>26</v>
      </c>
      <c r="R30" s="87">
        <f>Výsledky!J31</f>
        <v>0</v>
      </c>
      <c r="S30" s="333">
        <f>D32+G32+M32+P32</f>
        <v>0</v>
      </c>
      <c r="T30" s="331" t="s">
        <v>26</v>
      </c>
      <c r="U30" s="335">
        <f>F32+I32+O32+R32</f>
        <v>0</v>
      </c>
      <c r="V30" s="329">
        <f>D31+G31+M31+P31</f>
        <v>0</v>
      </c>
      <c r="W30" s="331" t="s">
        <v>26</v>
      </c>
      <c r="X30" s="327">
        <f>F31+I31+O31+R31</f>
        <v>0</v>
      </c>
      <c r="Y30" s="329">
        <f>D30+G30+M30+P30</f>
        <v>0</v>
      </c>
      <c r="Z30" s="331" t="s">
        <v>26</v>
      </c>
      <c r="AA30" s="327">
        <f>F30+I30+O30+R30</f>
        <v>0</v>
      </c>
      <c r="AB30" s="360">
        <f>Výsledky!K30+Výsledky!K31+Výsledky!L24+Výsledky!L27</f>
        <v>0</v>
      </c>
      <c r="AC30" s="362"/>
      <c r="AD30" s="260"/>
      <c r="AE30" s="355"/>
      <c r="AF30" s="269"/>
      <c r="AG30" s="352"/>
      <c r="AH30" s="355"/>
      <c r="AI30" s="358"/>
      <c r="AJ30" s="352"/>
      <c r="AK30" s="355"/>
      <c r="AL30" s="358"/>
      <c r="AM30" s="288"/>
      <c r="AN30" s="344"/>
    </row>
    <row r="31" spans="2:40" ht="12.75" customHeight="1">
      <c r="B31" s="338"/>
      <c r="C31" s="341"/>
      <c r="D31" s="108">
        <f t="shared" si="2"/>
        <v>0</v>
      </c>
      <c r="E31" s="77" t="s">
        <v>26</v>
      </c>
      <c r="F31" s="79">
        <f t="shared" si="3"/>
        <v>0</v>
      </c>
      <c r="G31" s="76">
        <f t="shared" si="4"/>
        <v>0</v>
      </c>
      <c r="H31" s="77" t="s">
        <v>26</v>
      </c>
      <c r="I31" s="87">
        <f t="shared" si="5"/>
        <v>0</v>
      </c>
      <c r="J31" s="274"/>
      <c r="K31" s="274"/>
      <c r="L31" s="275"/>
      <c r="M31" s="90">
        <f>Výsledky!G30</f>
        <v>0</v>
      </c>
      <c r="N31" s="77" t="s">
        <v>26</v>
      </c>
      <c r="O31" s="79">
        <f>Výsledky!H30</f>
        <v>0</v>
      </c>
      <c r="P31" s="76">
        <f>Výsledky!G31</f>
        <v>0</v>
      </c>
      <c r="Q31" s="77" t="s">
        <v>26</v>
      </c>
      <c r="R31" s="87">
        <f>Výsledky!H31</f>
        <v>0</v>
      </c>
      <c r="S31" s="276"/>
      <c r="T31" s="260"/>
      <c r="U31" s="277"/>
      <c r="V31" s="259"/>
      <c r="W31" s="260"/>
      <c r="X31" s="269"/>
      <c r="Y31" s="259"/>
      <c r="Z31" s="260"/>
      <c r="AA31" s="269"/>
      <c r="AB31" s="278"/>
      <c r="AC31" s="267"/>
      <c r="AD31" s="260"/>
      <c r="AE31" s="355"/>
      <c r="AF31" s="269"/>
      <c r="AG31" s="352"/>
      <c r="AH31" s="355"/>
      <c r="AI31" s="358"/>
      <c r="AJ31" s="352"/>
      <c r="AK31" s="355"/>
      <c r="AL31" s="358"/>
      <c r="AM31" s="288"/>
      <c r="AN31" s="344"/>
    </row>
    <row r="32" spans="2:40" ht="12.75" customHeight="1" thickBot="1">
      <c r="B32" s="339"/>
      <c r="C32" s="342"/>
      <c r="D32" s="109">
        <f t="shared" si="2"/>
        <v>0</v>
      </c>
      <c r="E32" s="84" t="s">
        <v>26</v>
      </c>
      <c r="F32" s="97">
        <f t="shared" si="3"/>
        <v>0</v>
      </c>
      <c r="G32" s="102">
        <f t="shared" si="4"/>
        <v>0</v>
      </c>
      <c r="H32" s="84" t="s">
        <v>26</v>
      </c>
      <c r="I32" s="98">
        <f t="shared" si="5"/>
        <v>0</v>
      </c>
      <c r="J32" s="294"/>
      <c r="K32" s="294"/>
      <c r="L32" s="295"/>
      <c r="M32" s="145">
        <f>Výsledky!E30</f>
        <v>0</v>
      </c>
      <c r="N32" s="84" t="s">
        <v>26</v>
      </c>
      <c r="O32" s="97">
        <f>Výsledky!F30</f>
        <v>0</v>
      </c>
      <c r="P32" s="102">
        <f>Výsledky!E31</f>
        <v>0</v>
      </c>
      <c r="Q32" s="84" t="s">
        <v>26</v>
      </c>
      <c r="R32" s="98">
        <f>Výsledky!F31</f>
        <v>0</v>
      </c>
      <c r="S32" s="334"/>
      <c r="T32" s="332"/>
      <c r="U32" s="336"/>
      <c r="V32" s="330"/>
      <c r="W32" s="332"/>
      <c r="X32" s="328"/>
      <c r="Y32" s="330"/>
      <c r="Z32" s="332"/>
      <c r="AA32" s="328"/>
      <c r="AB32" s="361"/>
      <c r="AC32" s="363"/>
      <c r="AD32" s="332"/>
      <c r="AE32" s="356"/>
      <c r="AF32" s="328"/>
      <c r="AG32" s="353"/>
      <c r="AH32" s="356"/>
      <c r="AI32" s="359"/>
      <c r="AJ32" s="353"/>
      <c r="AK32" s="356"/>
      <c r="AL32" s="359"/>
      <c r="AM32" s="289"/>
      <c r="AN32" s="345"/>
    </row>
    <row r="33" spans="2:40" ht="12.75" customHeight="1">
      <c r="B33" s="337">
        <v>4</v>
      </c>
      <c r="C33" s="340" t="str">
        <f>Los!B7</f>
        <v>SKB Č. Krumlov "B"</v>
      </c>
      <c r="D33" s="107">
        <f>O6</f>
        <v>5</v>
      </c>
      <c r="E33" s="82" t="s">
        <v>26</v>
      </c>
      <c r="F33" s="83">
        <f>M6</f>
        <v>3</v>
      </c>
      <c r="G33" s="81">
        <f>O15</f>
        <v>2</v>
      </c>
      <c r="H33" s="82" t="s">
        <v>26</v>
      </c>
      <c r="I33" s="83">
        <f>M15</f>
        <v>5</v>
      </c>
      <c r="J33" s="81">
        <f>O24</f>
        <v>5</v>
      </c>
      <c r="K33" s="82" t="s">
        <v>26</v>
      </c>
      <c r="L33" s="89">
        <f>M24</f>
        <v>2</v>
      </c>
      <c r="M33" s="311" t="s">
        <v>50</v>
      </c>
      <c r="N33" s="312"/>
      <c r="O33" s="313"/>
      <c r="P33" s="89">
        <f>Výsledky!I12</f>
        <v>0</v>
      </c>
      <c r="Q33" s="82" t="s">
        <v>26</v>
      </c>
      <c r="R33" s="86">
        <f>Výsledky!J12</f>
        <v>0</v>
      </c>
      <c r="S33" s="317">
        <f>D35+G35+J35+P35</f>
        <v>752</v>
      </c>
      <c r="T33" s="307" t="s">
        <v>26</v>
      </c>
      <c r="U33" s="319">
        <f>F35+I35+L35+R35</f>
        <v>763</v>
      </c>
      <c r="V33" s="305">
        <f>D34+G34+J34+P34</f>
        <v>24</v>
      </c>
      <c r="W33" s="307" t="s">
        <v>26</v>
      </c>
      <c r="X33" s="309">
        <f>F34+I34+L34+R34</f>
        <v>22</v>
      </c>
      <c r="Y33" s="305">
        <f>D33+G33+J33+P33</f>
        <v>12</v>
      </c>
      <c r="Z33" s="307" t="s">
        <v>26</v>
      </c>
      <c r="AA33" s="309">
        <f>F33+I33+L33+R33</f>
        <v>10</v>
      </c>
      <c r="AB33" s="282">
        <f>Výsledky!K12+Výsledky!L5+Výsledky!L8+Výsledky!L10</f>
        <v>7</v>
      </c>
      <c r="AC33" s="284" t="s">
        <v>34</v>
      </c>
      <c r="AD33" s="307">
        <f>S33+S36+S39</f>
        <v>1632</v>
      </c>
      <c r="AE33" s="354" t="s">
        <v>26</v>
      </c>
      <c r="AF33" s="309">
        <f>U33+U36+U39</f>
        <v>1501</v>
      </c>
      <c r="AG33" s="351">
        <f>V33+V36+V39</f>
        <v>56</v>
      </c>
      <c r="AH33" s="354" t="s">
        <v>26</v>
      </c>
      <c r="AI33" s="357">
        <f>X33+X36+X39</f>
        <v>41</v>
      </c>
      <c r="AJ33" s="351">
        <f>Y33+Y36+Y39</f>
        <v>27</v>
      </c>
      <c r="AK33" s="354" t="s">
        <v>26</v>
      </c>
      <c r="AL33" s="357">
        <f>AA33+AA36+AA39</f>
        <v>19</v>
      </c>
      <c r="AM33" s="287">
        <f>AB33+AB36+AB39</f>
        <v>16</v>
      </c>
      <c r="AN33" s="343" t="s">
        <v>34</v>
      </c>
    </row>
    <row r="34" spans="2:40" ht="12.75" customHeight="1">
      <c r="B34" s="338"/>
      <c r="C34" s="341"/>
      <c r="D34" s="103">
        <f t="shared" ref="D34:D41" si="6">O7</f>
        <v>10</v>
      </c>
      <c r="E34" s="80" t="s">
        <v>26</v>
      </c>
      <c r="F34" s="99">
        <f t="shared" ref="F34:F41" si="7">M7</f>
        <v>7</v>
      </c>
      <c r="G34" s="100">
        <f t="shared" ref="G34:G41" si="8">O16</f>
        <v>4</v>
      </c>
      <c r="H34" s="80" t="s">
        <v>26</v>
      </c>
      <c r="I34" s="99">
        <f t="shared" ref="I34:I41" si="9">M16</f>
        <v>10</v>
      </c>
      <c r="J34" s="100">
        <f t="shared" ref="J34:J41" si="10">O25</f>
        <v>10</v>
      </c>
      <c r="K34" s="80" t="s">
        <v>26</v>
      </c>
      <c r="L34" s="104">
        <f t="shared" ref="L34:L41" si="11">M25</f>
        <v>5</v>
      </c>
      <c r="M34" s="273"/>
      <c r="N34" s="274"/>
      <c r="O34" s="275"/>
      <c r="P34" s="90">
        <f>Výsledky!G12</f>
        <v>0</v>
      </c>
      <c r="Q34" s="77" t="s">
        <v>26</v>
      </c>
      <c r="R34" s="87">
        <f>Výsledky!H12</f>
        <v>0</v>
      </c>
      <c r="S34" s="276"/>
      <c r="T34" s="260"/>
      <c r="U34" s="277"/>
      <c r="V34" s="259"/>
      <c r="W34" s="260"/>
      <c r="X34" s="269"/>
      <c r="Y34" s="259"/>
      <c r="Z34" s="260"/>
      <c r="AA34" s="269"/>
      <c r="AB34" s="278"/>
      <c r="AC34" s="285"/>
      <c r="AD34" s="260"/>
      <c r="AE34" s="355"/>
      <c r="AF34" s="269"/>
      <c r="AG34" s="352"/>
      <c r="AH34" s="355"/>
      <c r="AI34" s="358"/>
      <c r="AJ34" s="352"/>
      <c r="AK34" s="355"/>
      <c r="AL34" s="358"/>
      <c r="AM34" s="288"/>
      <c r="AN34" s="344"/>
    </row>
    <row r="35" spans="2:40" ht="12.75" customHeight="1">
      <c r="B35" s="338"/>
      <c r="C35" s="341"/>
      <c r="D35" s="103">
        <f t="shared" si="6"/>
        <v>273</v>
      </c>
      <c r="E35" s="80" t="s">
        <v>26</v>
      </c>
      <c r="F35" s="99">
        <f t="shared" si="7"/>
        <v>272</v>
      </c>
      <c r="G35" s="100">
        <f t="shared" si="8"/>
        <v>201</v>
      </c>
      <c r="H35" s="80" t="s">
        <v>26</v>
      </c>
      <c r="I35" s="99">
        <f t="shared" si="9"/>
        <v>273</v>
      </c>
      <c r="J35" s="100">
        <f t="shared" si="10"/>
        <v>278</v>
      </c>
      <c r="K35" s="80" t="s">
        <v>26</v>
      </c>
      <c r="L35" s="104">
        <f t="shared" si="11"/>
        <v>218</v>
      </c>
      <c r="M35" s="314"/>
      <c r="N35" s="315"/>
      <c r="O35" s="316"/>
      <c r="P35" s="90">
        <f>Výsledky!E12</f>
        <v>0</v>
      </c>
      <c r="Q35" s="77" t="s">
        <v>26</v>
      </c>
      <c r="R35" s="87">
        <f>Výsledky!F12</f>
        <v>0</v>
      </c>
      <c r="S35" s="318"/>
      <c r="T35" s="308"/>
      <c r="U35" s="320"/>
      <c r="V35" s="306"/>
      <c r="W35" s="308"/>
      <c r="X35" s="310"/>
      <c r="Y35" s="306"/>
      <c r="Z35" s="308"/>
      <c r="AA35" s="310"/>
      <c r="AB35" s="283"/>
      <c r="AC35" s="286"/>
      <c r="AD35" s="260"/>
      <c r="AE35" s="355"/>
      <c r="AF35" s="269"/>
      <c r="AG35" s="352"/>
      <c r="AH35" s="355"/>
      <c r="AI35" s="358"/>
      <c r="AJ35" s="352"/>
      <c r="AK35" s="355"/>
      <c r="AL35" s="358"/>
      <c r="AM35" s="288"/>
      <c r="AN35" s="344"/>
    </row>
    <row r="36" spans="2:40" ht="12.75" customHeight="1">
      <c r="B36" s="338"/>
      <c r="C36" s="341"/>
      <c r="D36" s="146">
        <f t="shared" si="6"/>
        <v>5</v>
      </c>
      <c r="E36" s="147" t="s">
        <v>26</v>
      </c>
      <c r="F36" s="150">
        <f t="shared" si="7"/>
        <v>3</v>
      </c>
      <c r="G36" s="151">
        <f t="shared" si="8"/>
        <v>5</v>
      </c>
      <c r="H36" s="147" t="s">
        <v>26</v>
      </c>
      <c r="I36" s="150">
        <f t="shared" si="9"/>
        <v>3</v>
      </c>
      <c r="J36" s="151">
        <f t="shared" si="10"/>
        <v>5</v>
      </c>
      <c r="K36" s="147" t="s">
        <v>26</v>
      </c>
      <c r="L36" s="148">
        <f t="shared" si="11"/>
        <v>3</v>
      </c>
      <c r="M36" s="290" t="s">
        <v>51</v>
      </c>
      <c r="N36" s="291"/>
      <c r="O36" s="292"/>
      <c r="P36" s="140">
        <f>Výsledky!I22</f>
        <v>0</v>
      </c>
      <c r="Q36" s="141" t="s">
        <v>26</v>
      </c>
      <c r="R36" s="144">
        <f>Výsledky!J22</f>
        <v>0</v>
      </c>
      <c r="S36" s="296">
        <f>D38+G38+J38+P38</f>
        <v>880</v>
      </c>
      <c r="T36" s="279" t="s">
        <v>26</v>
      </c>
      <c r="U36" s="299">
        <f>F38+I38+L38+R38</f>
        <v>738</v>
      </c>
      <c r="V36" s="302">
        <f>D37+G37+J37+P37</f>
        <v>32</v>
      </c>
      <c r="W36" s="279" t="s">
        <v>26</v>
      </c>
      <c r="X36" s="261">
        <f>F37+I37+L37+R37</f>
        <v>19</v>
      </c>
      <c r="Y36" s="302">
        <f>D36+G36+J36+P36</f>
        <v>15</v>
      </c>
      <c r="Z36" s="279" t="s">
        <v>26</v>
      </c>
      <c r="AA36" s="261">
        <f>F36+I36+L36+R36</f>
        <v>9</v>
      </c>
      <c r="AB36" s="264">
        <f>Výsledky!K22+Výsledky!L15+Výsledky!L18+Výsledky!L20</f>
        <v>9</v>
      </c>
      <c r="AC36" s="270" t="s">
        <v>33</v>
      </c>
      <c r="AD36" s="260"/>
      <c r="AE36" s="355"/>
      <c r="AF36" s="269"/>
      <c r="AG36" s="352"/>
      <c r="AH36" s="355"/>
      <c r="AI36" s="358"/>
      <c r="AJ36" s="352"/>
      <c r="AK36" s="355"/>
      <c r="AL36" s="358"/>
      <c r="AM36" s="288"/>
      <c r="AN36" s="344"/>
    </row>
    <row r="37" spans="2:40" ht="12.75" customHeight="1">
      <c r="B37" s="338"/>
      <c r="C37" s="341"/>
      <c r="D37" s="146">
        <f t="shared" si="6"/>
        <v>11</v>
      </c>
      <c r="E37" s="147" t="s">
        <v>26</v>
      </c>
      <c r="F37" s="150">
        <f t="shared" si="7"/>
        <v>6</v>
      </c>
      <c r="G37" s="151">
        <f t="shared" si="8"/>
        <v>10</v>
      </c>
      <c r="H37" s="147" t="s">
        <v>26</v>
      </c>
      <c r="I37" s="150">
        <f t="shared" si="9"/>
        <v>7</v>
      </c>
      <c r="J37" s="151">
        <f t="shared" si="10"/>
        <v>11</v>
      </c>
      <c r="K37" s="147" t="s">
        <v>26</v>
      </c>
      <c r="L37" s="148">
        <f t="shared" si="11"/>
        <v>6</v>
      </c>
      <c r="M37" s="273"/>
      <c r="N37" s="274"/>
      <c r="O37" s="275"/>
      <c r="P37" s="140">
        <f>Výsledky!G22</f>
        <v>0</v>
      </c>
      <c r="Q37" s="141" t="s">
        <v>26</v>
      </c>
      <c r="R37" s="144">
        <f>Výsledky!H22</f>
        <v>0</v>
      </c>
      <c r="S37" s="297"/>
      <c r="T37" s="280"/>
      <c r="U37" s="300"/>
      <c r="V37" s="303"/>
      <c r="W37" s="280"/>
      <c r="X37" s="262"/>
      <c r="Y37" s="303"/>
      <c r="Z37" s="280"/>
      <c r="AA37" s="262"/>
      <c r="AB37" s="265"/>
      <c r="AC37" s="271"/>
      <c r="AD37" s="260"/>
      <c r="AE37" s="355"/>
      <c r="AF37" s="269"/>
      <c r="AG37" s="352"/>
      <c r="AH37" s="355"/>
      <c r="AI37" s="358"/>
      <c r="AJ37" s="352"/>
      <c r="AK37" s="355"/>
      <c r="AL37" s="358"/>
      <c r="AM37" s="288"/>
      <c r="AN37" s="344"/>
    </row>
    <row r="38" spans="2:40" ht="12.75" customHeight="1">
      <c r="B38" s="338"/>
      <c r="C38" s="341"/>
      <c r="D38" s="146">
        <f t="shared" si="6"/>
        <v>295</v>
      </c>
      <c r="E38" s="147" t="s">
        <v>26</v>
      </c>
      <c r="F38" s="150">
        <f t="shared" si="7"/>
        <v>239</v>
      </c>
      <c r="G38" s="151">
        <f t="shared" si="8"/>
        <v>286</v>
      </c>
      <c r="H38" s="147" t="s">
        <v>26</v>
      </c>
      <c r="I38" s="150">
        <f t="shared" si="9"/>
        <v>244</v>
      </c>
      <c r="J38" s="151">
        <f t="shared" si="10"/>
        <v>299</v>
      </c>
      <c r="K38" s="147" t="s">
        <v>26</v>
      </c>
      <c r="L38" s="148">
        <f t="shared" si="11"/>
        <v>255</v>
      </c>
      <c r="M38" s="314"/>
      <c r="N38" s="315"/>
      <c r="O38" s="316"/>
      <c r="P38" s="140">
        <f>Výsledky!E22</f>
        <v>0</v>
      </c>
      <c r="Q38" s="141" t="s">
        <v>26</v>
      </c>
      <c r="R38" s="144">
        <f>Výsledky!F22</f>
        <v>0</v>
      </c>
      <c r="S38" s="346"/>
      <c r="T38" s="347"/>
      <c r="U38" s="348"/>
      <c r="V38" s="349"/>
      <c r="W38" s="347"/>
      <c r="X38" s="350"/>
      <c r="Y38" s="349"/>
      <c r="Z38" s="347"/>
      <c r="AA38" s="350"/>
      <c r="AB38" s="364"/>
      <c r="AC38" s="365"/>
      <c r="AD38" s="260"/>
      <c r="AE38" s="355"/>
      <c r="AF38" s="269"/>
      <c r="AG38" s="352"/>
      <c r="AH38" s="355"/>
      <c r="AI38" s="358"/>
      <c r="AJ38" s="352"/>
      <c r="AK38" s="355"/>
      <c r="AL38" s="358"/>
      <c r="AM38" s="288"/>
      <c r="AN38" s="344"/>
    </row>
    <row r="39" spans="2:40" ht="12.75" customHeight="1">
      <c r="B39" s="338"/>
      <c r="C39" s="341"/>
      <c r="D39" s="103">
        <f t="shared" si="6"/>
        <v>0</v>
      </c>
      <c r="E39" s="80" t="s">
        <v>26</v>
      </c>
      <c r="F39" s="99">
        <f t="shared" si="7"/>
        <v>0</v>
      </c>
      <c r="G39" s="100">
        <f t="shared" si="8"/>
        <v>0</v>
      </c>
      <c r="H39" s="80" t="s">
        <v>26</v>
      </c>
      <c r="I39" s="99">
        <f t="shared" si="9"/>
        <v>0</v>
      </c>
      <c r="J39" s="100">
        <f t="shared" si="10"/>
        <v>0</v>
      </c>
      <c r="K39" s="80" t="s">
        <v>26</v>
      </c>
      <c r="L39" s="104">
        <f t="shared" si="11"/>
        <v>0</v>
      </c>
      <c r="M39" s="290" t="s">
        <v>52</v>
      </c>
      <c r="N39" s="291"/>
      <c r="O39" s="292"/>
      <c r="P39" s="90">
        <f>Výsledky!I32</f>
        <v>0</v>
      </c>
      <c r="Q39" s="77" t="s">
        <v>26</v>
      </c>
      <c r="R39" s="87">
        <f>Výsledky!J32</f>
        <v>0</v>
      </c>
      <c r="S39" s="333">
        <f>D41+G41+J41+P41</f>
        <v>0</v>
      </c>
      <c r="T39" s="331" t="s">
        <v>26</v>
      </c>
      <c r="U39" s="335">
        <f>F41+I41+L41+R41</f>
        <v>0</v>
      </c>
      <c r="V39" s="329">
        <f>D40+G40+J40+P40</f>
        <v>0</v>
      </c>
      <c r="W39" s="331" t="s">
        <v>26</v>
      </c>
      <c r="X39" s="327">
        <f>F40+I40+L40+R40</f>
        <v>0</v>
      </c>
      <c r="Y39" s="329">
        <f>D39+G39+J39+P39</f>
        <v>0</v>
      </c>
      <c r="Z39" s="331" t="s">
        <v>26</v>
      </c>
      <c r="AA39" s="327">
        <f>F39+I39+L39+R39</f>
        <v>0</v>
      </c>
      <c r="AB39" s="360">
        <f>Výsledky!K32+Výsledky!L25+Výsledky!L28+Výsledky!L30</f>
        <v>0</v>
      </c>
      <c r="AC39" s="362"/>
      <c r="AD39" s="260"/>
      <c r="AE39" s="355"/>
      <c r="AF39" s="269"/>
      <c r="AG39" s="352"/>
      <c r="AH39" s="355"/>
      <c r="AI39" s="358"/>
      <c r="AJ39" s="352"/>
      <c r="AK39" s="355"/>
      <c r="AL39" s="358"/>
      <c r="AM39" s="288"/>
      <c r="AN39" s="344"/>
    </row>
    <row r="40" spans="2:40" ht="12.75" customHeight="1">
      <c r="B40" s="338"/>
      <c r="C40" s="341"/>
      <c r="D40" s="103">
        <f t="shared" si="6"/>
        <v>0</v>
      </c>
      <c r="E40" s="80" t="s">
        <v>26</v>
      </c>
      <c r="F40" s="99">
        <f t="shared" si="7"/>
        <v>0</v>
      </c>
      <c r="G40" s="100">
        <f t="shared" si="8"/>
        <v>0</v>
      </c>
      <c r="H40" s="80" t="s">
        <v>26</v>
      </c>
      <c r="I40" s="99">
        <f t="shared" si="9"/>
        <v>0</v>
      </c>
      <c r="J40" s="100">
        <f t="shared" si="10"/>
        <v>0</v>
      </c>
      <c r="K40" s="80" t="s">
        <v>26</v>
      </c>
      <c r="L40" s="104">
        <f t="shared" si="11"/>
        <v>0</v>
      </c>
      <c r="M40" s="273"/>
      <c r="N40" s="274"/>
      <c r="O40" s="275"/>
      <c r="P40" s="90">
        <f>Výsledky!G32</f>
        <v>0</v>
      </c>
      <c r="Q40" s="77" t="s">
        <v>26</v>
      </c>
      <c r="R40" s="87">
        <f>Výsledky!H32</f>
        <v>0</v>
      </c>
      <c r="S40" s="276"/>
      <c r="T40" s="260"/>
      <c r="U40" s="277"/>
      <c r="V40" s="259"/>
      <c r="W40" s="260"/>
      <c r="X40" s="269"/>
      <c r="Y40" s="259"/>
      <c r="Z40" s="260"/>
      <c r="AA40" s="269"/>
      <c r="AB40" s="278"/>
      <c r="AC40" s="267"/>
      <c r="AD40" s="260"/>
      <c r="AE40" s="355"/>
      <c r="AF40" s="269"/>
      <c r="AG40" s="352"/>
      <c r="AH40" s="355"/>
      <c r="AI40" s="358"/>
      <c r="AJ40" s="352"/>
      <c r="AK40" s="355"/>
      <c r="AL40" s="358"/>
      <c r="AM40" s="288"/>
      <c r="AN40" s="344"/>
    </row>
    <row r="41" spans="2:40" ht="12.75" customHeight="1" thickBot="1">
      <c r="B41" s="339"/>
      <c r="C41" s="342"/>
      <c r="D41" s="153">
        <f t="shared" si="6"/>
        <v>0</v>
      </c>
      <c r="E41" s="154" t="s">
        <v>26</v>
      </c>
      <c r="F41" s="156">
        <f t="shared" si="7"/>
        <v>0</v>
      </c>
      <c r="G41" s="157">
        <f t="shared" si="8"/>
        <v>0</v>
      </c>
      <c r="H41" s="154" t="s">
        <v>26</v>
      </c>
      <c r="I41" s="156">
        <f t="shared" si="9"/>
        <v>0</v>
      </c>
      <c r="J41" s="157">
        <f t="shared" si="10"/>
        <v>0</v>
      </c>
      <c r="K41" s="154" t="s">
        <v>26</v>
      </c>
      <c r="L41" s="155">
        <f t="shared" si="11"/>
        <v>0</v>
      </c>
      <c r="M41" s="293"/>
      <c r="N41" s="294"/>
      <c r="O41" s="295"/>
      <c r="P41" s="145">
        <f>Výsledky!E32</f>
        <v>0</v>
      </c>
      <c r="Q41" s="84" t="s">
        <v>26</v>
      </c>
      <c r="R41" s="98">
        <f>Výsledky!F32</f>
        <v>0</v>
      </c>
      <c r="S41" s="334"/>
      <c r="T41" s="332"/>
      <c r="U41" s="336"/>
      <c r="V41" s="330"/>
      <c r="W41" s="332"/>
      <c r="X41" s="328"/>
      <c r="Y41" s="330"/>
      <c r="Z41" s="332"/>
      <c r="AA41" s="328"/>
      <c r="AB41" s="361"/>
      <c r="AC41" s="363"/>
      <c r="AD41" s="332"/>
      <c r="AE41" s="356"/>
      <c r="AF41" s="328"/>
      <c r="AG41" s="353"/>
      <c r="AH41" s="356"/>
      <c r="AI41" s="359"/>
      <c r="AJ41" s="353"/>
      <c r="AK41" s="356"/>
      <c r="AL41" s="359"/>
      <c r="AM41" s="289"/>
      <c r="AN41" s="345"/>
    </row>
    <row r="42" spans="2:40" ht="12.75" hidden="1" customHeight="1">
      <c r="B42" s="321">
        <v>5</v>
      </c>
      <c r="C42" s="324" t="str">
        <f>Los!B8</f>
        <v>Volno</v>
      </c>
      <c r="D42" s="107">
        <f>R6</f>
        <v>0</v>
      </c>
      <c r="E42" s="82" t="s">
        <v>26</v>
      </c>
      <c r="F42" s="83">
        <f>P6</f>
        <v>0</v>
      </c>
      <c r="G42" s="81">
        <f>R15</f>
        <v>0</v>
      </c>
      <c r="H42" s="82" t="s">
        <v>26</v>
      </c>
      <c r="I42" s="83">
        <f>P15</f>
        <v>0</v>
      </c>
      <c r="J42" s="81">
        <f>R24</f>
        <v>0</v>
      </c>
      <c r="K42" s="82" t="s">
        <v>26</v>
      </c>
      <c r="L42" s="83">
        <f>P24</f>
        <v>0</v>
      </c>
      <c r="M42" s="81">
        <f>R33</f>
        <v>0</v>
      </c>
      <c r="N42" s="82" t="s">
        <v>26</v>
      </c>
      <c r="O42" s="86">
        <f>P33</f>
        <v>0</v>
      </c>
      <c r="P42" s="311" t="s">
        <v>50</v>
      </c>
      <c r="Q42" s="312"/>
      <c r="R42" s="313"/>
      <c r="S42" s="317">
        <f>D44+G44+J44+M44</f>
        <v>0</v>
      </c>
      <c r="T42" s="307" t="s">
        <v>26</v>
      </c>
      <c r="U42" s="319">
        <f>F44+I44+L44+O44</f>
        <v>0</v>
      </c>
      <c r="V42" s="305">
        <f>D43+G43+J43+M43</f>
        <v>0</v>
      </c>
      <c r="W42" s="307" t="s">
        <v>26</v>
      </c>
      <c r="X42" s="309">
        <f>F43+I43+L43+O43</f>
        <v>0</v>
      </c>
      <c r="Y42" s="305">
        <f>D42+G42+J42+M42</f>
        <v>0</v>
      </c>
      <c r="Z42" s="307" t="s">
        <v>26</v>
      </c>
      <c r="AA42" s="309">
        <f>F42+I42+L42+O42</f>
        <v>0</v>
      </c>
      <c r="AB42" s="282">
        <f>Výsledky!L6+Výsledky!L9+Výsledky!L11+Výsledky!L12</f>
        <v>0</v>
      </c>
      <c r="AC42" s="284"/>
      <c r="AD42" s="384">
        <f>S42+S45+S48</f>
        <v>0</v>
      </c>
      <c r="AE42" s="354" t="s">
        <v>26</v>
      </c>
      <c r="AF42" s="309">
        <f>U42+U45+U48</f>
        <v>0</v>
      </c>
      <c r="AG42" s="351">
        <f>V42+V45+V48</f>
        <v>0</v>
      </c>
      <c r="AH42" s="354" t="s">
        <v>26</v>
      </c>
      <c r="AI42" s="357">
        <f>X42+X45+X48</f>
        <v>0</v>
      </c>
      <c r="AJ42" s="351">
        <f>Y42+Y45+Y48</f>
        <v>0</v>
      </c>
      <c r="AK42" s="354" t="s">
        <v>26</v>
      </c>
      <c r="AL42" s="357">
        <f>AA42+AA45+AA48</f>
        <v>0</v>
      </c>
      <c r="AM42" s="287">
        <f>AB42+AB45+AB48</f>
        <v>0</v>
      </c>
      <c r="AN42" s="343"/>
    </row>
    <row r="43" spans="2:40" ht="12.75" hidden="1" customHeight="1">
      <c r="B43" s="322"/>
      <c r="C43" s="325"/>
      <c r="D43" s="108">
        <f t="shared" ref="D43:D50" si="12">R7</f>
        <v>0</v>
      </c>
      <c r="E43" s="77" t="s">
        <v>26</v>
      </c>
      <c r="F43" s="79">
        <f t="shared" ref="F43:F50" si="13">P7</f>
        <v>0</v>
      </c>
      <c r="G43" s="76">
        <f t="shared" ref="G43:G50" si="14">R16</f>
        <v>0</v>
      </c>
      <c r="H43" s="77" t="s">
        <v>26</v>
      </c>
      <c r="I43" s="79">
        <f t="shared" ref="I43:I50" si="15">P16</f>
        <v>0</v>
      </c>
      <c r="J43" s="76">
        <f t="shared" ref="J43:J50" si="16">R25</f>
        <v>0</v>
      </c>
      <c r="K43" s="77" t="s">
        <v>26</v>
      </c>
      <c r="L43" s="79">
        <f t="shared" ref="L43:L50" si="17">P25</f>
        <v>0</v>
      </c>
      <c r="M43" s="76">
        <f t="shared" ref="M43:M50" si="18">R34</f>
        <v>0</v>
      </c>
      <c r="N43" s="77" t="s">
        <v>26</v>
      </c>
      <c r="O43" s="87">
        <f t="shared" ref="O43:O50" si="19">P34</f>
        <v>0</v>
      </c>
      <c r="P43" s="273"/>
      <c r="Q43" s="274"/>
      <c r="R43" s="275"/>
      <c r="S43" s="276"/>
      <c r="T43" s="260"/>
      <c r="U43" s="277"/>
      <c r="V43" s="259"/>
      <c r="W43" s="260"/>
      <c r="X43" s="269"/>
      <c r="Y43" s="259"/>
      <c r="Z43" s="260"/>
      <c r="AA43" s="269"/>
      <c r="AB43" s="278"/>
      <c r="AC43" s="285"/>
      <c r="AD43" s="385"/>
      <c r="AE43" s="355"/>
      <c r="AF43" s="269"/>
      <c r="AG43" s="352"/>
      <c r="AH43" s="355"/>
      <c r="AI43" s="358"/>
      <c r="AJ43" s="352"/>
      <c r="AK43" s="355"/>
      <c r="AL43" s="358"/>
      <c r="AM43" s="288"/>
      <c r="AN43" s="344"/>
    </row>
    <row r="44" spans="2:40" ht="12.75" hidden="1" customHeight="1">
      <c r="B44" s="322"/>
      <c r="C44" s="325"/>
      <c r="D44" s="108">
        <f t="shared" si="12"/>
        <v>0</v>
      </c>
      <c r="E44" s="77" t="s">
        <v>26</v>
      </c>
      <c r="F44" s="79">
        <f t="shared" si="13"/>
        <v>0</v>
      </c>
      <c r="G44" s="76">
        <f t="shared" si="14"/>
        <v>0</v>
      </c>
      <c r="H44" s="77" t="s">
        <v>26</v>
      </c>
      <c r="I44" s="79">
        <f t="shared" si="15"/>
        <v>0</v>
      </c>
      <c r="J44" s="76">
        <f t="shared" si="16"/>
        <v>0</v>
      </c>
      <c r="K44" s="77" t="s">
        <v>26</v>
      </c>
      <c r="L44" s="79">
        <f t="shared" si="17"/>
        <v>0</v>
      </c>
      <c r="M44" s="76">
        <f t="shared" si="18"/>
        <v>0</v>
      </c>
      <c r="N44" s="77" t="s">
        <v>26</v>
      </c>
      <c r="O44" s="87">
        <f t="shared" si="19"/>
        <v>0</v>
      </c>
      <c r="P44" s="314"/>
      <c r="Q44" s="315"/>
      <c r="R44" s="316"/>
      <c r="S44" s="318"/>
      <c r="T44" s="308"/>
      <c r="U44" s="320"/>
      <c r="V44" s="306"/>
      <c r="W44" s="308"/>
      <c r="X44" s="310"/>
      <c r="Y44" s="306"/>
      <c r="Z44" s="308"/>
      <c r="AA44" s="310"/>
      <c r="AB44" s="283"/>
      <c r="AC44" s="286"/>
      <c r="AD44" s="385"/>
      <c r="AE44" s="355"/>
      <c r="AF44" s="269"/>
      <c r="AG44" s="352"/>
      <c r="AH44" s="355"/>
      <c r="AI44" s="358"/>
      <c r="AJ44" s="352"/>
      <c r="AK44" s="355"/>
      <c r="AL44" s="358"/>
      <c r="AM44" s="288"/>
      <c r="AN44" s="344"/>
    </row>
    <row r="45" spans="2:40" ht="12.75" hidden="1" customHeight="1">
      <c r="B45" s="322"/>
      <c r="C45" s="325"/>
      <c r="D45" s="149">
        <f t="shared" si="12"/>
        <v>0</v>
      </c>
      <c r="E45" s="141" t="s">
        <v>26</v>
      </c>
      <c r="F45" s="142">
        <f t="shared" si="13"/>
        <v>0</v>
      </c>
      <c r="G45" s="143">
        <f t="shared" si="14"/>
        <v>0</v>
      </c>
      <c r="H45" s="141" t="s">
        <v>26</v>
      </c>
      <c r="I45" s="142">
        <f t="shared" si="15"/>
        <v>0</v>
      </c>
      <c r="J45" s="143">
        <f t="shared" si="16"/>
        <v>0</v>
      </c>
      <c r="K45" s="141" t="s">
        <v>26</v>
      </c>
      <c r="L45" s="142">
        <f t="shared" si="17"/>
        <v>0</v>
      </c>
      <c r="M45" s="143">
        <f t="shared" si="18"/>
        <v>0</v>
      </c>
      <c r="N45" s="141" t="s">
        <v>26</v>
      </c>
      <c r="O45" s="144">
        <f t="shared" si="19"/>
        <v>0</v>
      </c>
      <c r="P45" s="290" t="s">
        <v>51</v>
      </c>
      <c r="Q45" s="291"/>
      <c r="R45" s="292"/>
      <c r="S45" s="296">
        <f>D47+G47+J47+M47</f>
        <v>0</v>
      </c>
      <c r="T45" s="279" t="s">
        <v>26</v>
      </c>
      <c r="U45" s="299">
        <f>F47+I47+L47+O47</f>
        <v>0</v>
      </c>
      <c r="V45" s="302">
        <f>D46+G46+J46+M46</f>
        <v>0</v>
      </c>
      <c r="W45" s="279" t="s">
        <v>26</v>
      </c>
      <c r="X45" s="261">
        <f>F46+I46+L46+O46</f>
        <v>0</v>
      </c>
      <c r="Y45" s="302">
        <f>D45+G45+J45+M45</f>
        <v>0</v>
      </c>
      <c r="Z45" s="279" t="s">
        <v>26</v>
      </c>
      <c r="AA45" s="261">
        <f>F45+I45+L45+O45</f>
        <v>0</v>
      </c>
      <c r="AB45" s="264">
        <f>Výsledky!L16+Výsledky!L19+Výsledky!L21+Výsledky!L22</f>
        <v>0</v>
      </c>
      <c r="AC45" s="270"/>
      <c r="AD45" s="385"/>
      <c r="AE45" s="355"/>
      <c r="AF45" s="269"/>
      <c r="AG45" s="352"/>
      <c r="AH45" s="355"/>
      <c r="AI45" s="358"/>
      <c r="AJ45" s="352"/>
      <c r="AK45" s="355"/>
      <c r="AL45" s="358"/>
      <c r="AM45" s="288"/>
      <c r="AN45" s="344"/>
    </row>
    <row r="46" spans="2:40" ht="12.75" hidden="1" customHeight="1">
      <c r="B46" s="322"/>
      <c r="C46" s="325"/>
      <c r="D46" s="149">
        <f t="shared" si="12"/>
        <v>0</v>
      </c>
      <c r="E46" s="141" t="s">
        <v>26</v>
      </c>
      <c r="F46" s="142">
        <f t="shared" si="13"/>
        <v>0</v>
      </c>
      <c r="G46" s="143">
        <f t="shared" si="14"/>
        <v>0</v>
      </c>
      <c r="H46" s="141" t="s">
        <v>26</v>
      </c>
      <c r="I46" s="142">
        <f t="shared" si="15"/>
        <v>0</v>
      </c>
      <c r="J46" s="143">
        <f t="shared" si="16"/>
        <v>0</v>
      </c>
      <c r="K46" s="141" t="s">
        <v>26</v>
      </c>
      <c r="L46" s="142">
        <f t="shared" si="17"/>
        <v>0</v>
      </c>
      <c r="M46" s="143">
        <f t="shared" si="18"/>
        <v>0</v>
      </c>
      <c r="N46" s="141" t="s">
        <v>26</v>
      </c>
      <c r="O46" s="144">
        <f t="shared" si="19"/>
        <v>0</v>
      </c>
      <c r="P46" s="273"/>
      <c r="Q46" s="274"/>
      <c r="R46" s="275"/>
      <c r="S46" s="297"/>
      <c r="T46" s="280"/>
      <c r="U46" s="300"/>
      <c r="V46" s="303"/>
      <c r="W46" s="280"/>
      <c r="X46" s="262"/>
      <c r="Y46" s="303"/>
      <c r="Z46" s="280"/>
      <c r="AA46" s="262"/>
      <c r="AB46" s="265"/>
      <c r="AC46" s="271"/>
      <c r="AD46" s="385"/>
      <c r="AE46" s="355"/>
      <c r="AF46" s="269"/>
      <c r="AG46" s="352"/>
      <c r="AH46" s="355"/>
      <c r="AI46" s="358"/>
      <c r="AJ46" s="352"/>
      <c r="AK46" s="355"/>
      <c r="AL46" s="358"/>
      <c r="AM46" s="288"/>
      <c r="AN46" s="344"/>
    </row>
    <row r="47" spans="2:40" ht="12.75" hidden="1" customHeight="1" thickBot="1">
      <c r="B47" s="323"/>
      <c r="C47" s="326"/>
      <c r="D47" s="169">
        <f t="shared" si="12"/>
        <v>0</v>
      </c>
      <c r="E47" s="170" t="s">
        <v>26</v>
      </c>
      <c r="F47" s="171">
        <f t="shared" si="13"/>
        <v>0</v>
      </c>
      <c r="G47" s="172">
        <f t="shared" si="14"/>
        <v>0</v>
      </c>
      <c r="H47" s="170" t="s">
        <v>26</v>
      </c>
      <c r="I47" s="171">
        <f t="shared" si="15"/>
        <v>0</v>
      </c>
      <c r="J47" s="172">
        <f t="shared" si="16"/>
        <v>0</v>
      </c>
      <c r="K47" s="170" t="s">
        <v>26</v>
      </c>
      <c r="L47" s="171">
        <f t="shared" si="17"/>
        <v>0</v>
      </c>
      <c r="M47" s="172">
        <f t="shared" si="18"/>
        <v>0</v>
      </c>
      <c r="N47" s="170" t="s">
        <v>26</v>
      </c>
      <c r="O47" s="173">
        <f t="shared" si="19"/>
        <v>0</v>
      </c>
      <c r="P47" s="293"/>
      <c r="Q47" s="294"/>
      <c r="R47" s="295"/>
      <c r="S47" s="298"/>
      <c r="T47" s="281"/>
      <c r="U47" s="301"/>
      <c r="V47" s="304"/>
      <c r="W47" s="281"/>
      <c r="X47" s="263"/>
      <c r="Y47" s="304"/>
      <c r="Z47" s="281"/>
      <c r="AA47" s="263"/>
      <c r="AB47" s="266"/>
      <c r="AC47" s="272"/>
      <c r="AD47" s="386"/>
      <c r="AE47" s="356"/>
      <c r="AF47" s="328"/>
      <c r="AG47" s="353"/>
      <c r="AH47" s="356"/>
      <c r="AI47" s="359"/>
      <c r="AJ47" s="353"/>
      <c r="AK47" s="356"/>
      <c r="AL47" s="359"/>
      <c r="AM47" s="289"/>
      <c r="AN47" s="345"/>
    </row>
    <row r="48" spans="2:40" ht="12.75" hidden="1" customHeight="1">
      <c r="B48" s="167"/>
      <c r="C48" s="168"/>
      <c r="D48" s="103">
        <f t="shared" si="12"/>
        <v>0</v>
      </c>
      <c r="E48" s="80" t="s">
        <v>26</v>
      </c>
      <c r="F48" s="99">
        <f t="shared" si="13"/>
        <v>0</v>
      </c>
      <c r="G48" s="100">
        <f t="shared" si="14"/>
        <v>0</v>
      </c>
      <c r="H48" s="80" t="s">
        <v>26</v>
      </c>
      <c r="I48" s="99">
        <f t="shared" si="15"/>
        <v>0</v>
      </c>
      <c r="J48" s="100">
        <f t="shared" si="16"/>
        <v>0</v>
      </c>
      <c r="K48" s="80" t="s">
        <v>26</v>
      </c>
      <c r="L48" s="99">
        <f t="shared" si="17"/>
        <v>0</v>
      </c>
      <c r="M48" s="100">
        <f t="shared" si="18"/>
        <v>0</v>
      </c>
      <c r="N48" s="80" t="s">
        <v>26</v>
      </c>
      <c r="O48" s="101">
        <f t="shared" si="19"/>
        <v>0</v>
      </c>
      <c r="P48" s="273" t="s">
        <v>52</v>
      </c>
      <c r="Q48" s="274"/>
      <c r="R48" s="275"/>
      <c r="S48" s="276">
        <f>D50+G50+J50+M50</f>
        <v>0</v>
      </c>
      <c r="T48" s="260" t="s">
        <v>26</v>
      </c>
      <c r="U48" s="277">
        <f>F50+I50+L50+O50</f>
        <v>0</v>
      </c>
      <c r="V48" s="259">
        <f>D49+G49+J49+M49</f>
        <v>0</v>
      </c>
      <c r="W48" s="260" t="s">
        <v>26</v>
      </c>
      <c r="X48" s="269">
        <f>F49+I49+L49+O49</f>
        <v>0</v>
      </c>
      <c r="Y48" s="259">
        <f>D48+G48+J48+M48</f>
        <v>0</v>
      </c>
      <c r="Z48" s="260" t="s">
        <v>26</v>
      </c>
      <c r="AA48" s="269">
        <f>F48+I48+L48+O48</f>
        <v>0</v>
      </c>
      <c r="AB48" s="278">
        <f>Výsledky!L26+Výsledky!L29+Výsledky!L31+Výsledky!L32</f>
        <v>0</v>
      </c>
      <c r="AC48" s="267"/>
      <c r="AD48" s="161"/>
      <c r="AE48" s="162"/>
      <c r="AF48" s="163"/>
      <c r="AG48" s="164"/>
      <c r="AH48" s="162"/>
      <c r="AI48" s="165"/>
      <c r="AJ48" s="164"/>
      <c r="AK48" s="162"/>
      <c r="AL48" s="165"/>
      <c r="AM48" s="166"/>
      <c r="AN48" s="160"/>
    </row>
    <row r="49" spans="2:40" ht="12.75" hidden="1" customHeight="1">
      <c r="B49" s="158"/>
      <c r="C49" s="159"/>
      <c r="D49" s="108">
        <f t="shared" si="12"/>
        <v>0</v>
      </c>
      <c r="E49" s="77" t="s">
        <v>26</v>
      </c>
      <c r="F49" s="79">
        <f t="shared" si="13"/>
        <v>0</v>
      </c>
      <c r="G49" s="76">
        <f t="shared" si="14"/>
        <v>0</v>
      </c>
      <c r="H49" s="77" t="s">
        <v>26</v>
      </c>
      <c r="I49" s="79">
        <f t="shared" si="15"/>
        <v>0</v>
      </c>
      <c r="J49" s="76">
        <f t="shared" si="16"/>
        <v>0</v>
      </c>
      <c r="K49" s="77" t="s">
        <v>26</v>
      </c>
      <c r="L49" s="79">
        <f t="shared" si="17"/>
        <v>0</v>
      </c>
      <c r="M49" s="76">
        <f t="shared" si="18"/>
        <v>0</v>
      </c>
      <c r="N49" s="77" t="s">
        <v>26</v>
      </c>
      <c r="O49" s="87">
        <f t="shared" si="19"/>
        <v>0</v>
      </c>
      <c r="P49" s="273"/>
      <c r="Q49" s="274"/>
      <c r="R49" s="275"/>
      <c r="S49" s="276"/>
      <c r="T49" s="260"/>
      <c r="U49" s="277"/>
      <c r="V49" s="259"/>
      <c r="W49" s="260"/>
      <c r="X49" s="269"/>
      <c r="Y49" s="259"/>
      <c r="Z49" s="260"/>
      <c r="AA49" s="269"/>
      <c r="AB49" s="278"/>
      <c r="AC49" s="267"/>
      <c r="AD49" s="161"/>
      <c r="AE49" s="162"/>
      <c r="AF49" s="163"/>
      <c r="AG49" s="164"/>
      <c r="AH49" s="162"/>
      <c r="AI49" s="165"/>
      <c r="AJ49" s="164"/>
      <c r="AK49" s="162"/>
      <c r="AL49" s="165"/>
      <c r="AM49" s="166"/>
      <c r="AN49" s="160"/>
    </row>
    <row r="50" spans="2:40" ht="12.75" hidden="1" customHeight="1" thickBot="1">
      <c r="B50" s="245"/>
      <c r="C50" s="239"/>
      <c r="D50" s="240">
        <f t="shared" si="12"/>
        <v>0</v>
      </c>
      <c r="E50" s="241" t="s">
        <v>26</v>
      </c>
      <c r="F50" s="242">
        <f t="shared" si="13"/>
        <v>0</v>
      </c>
      <c r="G50" s="243">
        <f t="shared" si="14"/>
        <v>0</v>
      </c>
      <c r="H50" s="241" t="s">
        <v>26</v>
      </c>
      <c r="I50" s="242">
        <f t="shared" si="15"/>
        <v>0</v>
      </c>
      <c r="J50" s="243">
        <f t="shared" si="16"/>
        <v>0</v>
      </c>
      <c r="K50" s="241" t="s">
        <v>26</v>
      </c>
      <c r="L50" s="242">
        <f t="shared" si="17"/>
        <v>0</v>
      </c>
      <c r="M50" s="243">
        <f t="shared" si="18"/>
        <v>0</v>
      </c>
      <c r="N50" s="241" t="s">
        <v>26</v>
      </c>
      <c r="O50" s="244">
        <f t="shared" si="19"/>
        <v>0</v>
      </c>
      <c r="P50" s="273"/>
      <c r="Q50" s="274"/>
      <c r="R50" s="275"/>
      <c r="S50" s="276"/>
      <c r="T50" s="260"/>
      <c r="U50" s="277"/>
      <c r="V50" s="259"/>
      <c r="W50" s="260"/>
      <c r="X50" s="269"/>
      <c r="Y50" s="259"/>
      <c r="Z50" s="260"/>
      <c r="AA50" s="269"/>
      <c r="AB50" s="278"/>
      <c r="AC50" s="267"/>
      <c r="AD50" s="161"/>
      <c r="AE50" s="162"/>
      <c r="AF50" s="163"/>
      <c r="AG50" s="164"/>
      <c r="AH50" s="162"/>
      <c r="AI50" s="165"/>
      <c r="AJ50" s="164"/>
      <c r="AK50" s="162"/>
      <c r="AL50" s="165"/>
      <c r="AM50" s="166"/>
      <c r="AN50" s="160"/>
    </row>
    <row r="51" spans="2:40"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246">
        <f>SUM(AD6:AD50)</f>
        <v>6338</v>
      </c>
      <c r="AE51" s="73"/>
      <c r="AF51" s="246">
        <f>SUM(AF6:AF50)</f>
        <v>6338</v>
      </c>
      <c r="AG51" s="246">
        <f>SUM(AG6:AG50)</f>
        <v>196</v>
      </c>
      <c r="AH51" s="73"/>
      <c r="AI51" s="246">
        <f>SUM(AI6:AI50)</f>
        <v>196</v>
      </c>
      <c r="AJ51" s="246">
        <f>SUM(AJ6:AJ50)</f>
        <v>93</v>
      </c>
      <c r="AK51" s="73"/>
      <c r="AL51" s="246">
        <f>SUM(AL6:AL50)</f>
        <v>93</v>
      </c>
      <c r="AM51" s="246">
        <f>SUM(AM6:AM50)</f>
        <v>48</v>
      </c>
      <c r="AN51" s="73"/>
    </row>
    <row r="53" spans="2:40">
      <c r="C53" s="71" t="s">
        <v>77</v>
      </c>
      <c r="D53" s="268" t="s">
        <v>27</v>
      </c>
      <c r="E53" s="268"/>
      <c r="F53" s="268"/>
      <c r="G53" s="268" t="s">
        <v>28</v>
      </c>
      <c r="H53" s="268"/>
      <c r="I53" s="268"/>
      <c r="J53" s="268" t="s">
        <v>29</v>
      </c>
      <c r="K53" s="268"/>
      <c r="L53" s="268"/>
    </row>
    <row r="54" spans="2:40">
      <c r="C54" s="130"/>
      <c r="D54" s="131">
        <v>1</v>
      </c>
      <c r="E54" s="132" t="s">
        <v>78</v>
      </c>
      <c r="F54" s="133">
        <v>4</v>
      </c>
      <c r="G54" s="131">
        <v>4</v>
      </c>
      <c r="H54" s="132" t="s">
        <v>78</v>
      </c>
      <c r="I54" s="133">
        <v>3</v>
      </c>
      <c r="J54" s="131">
        <v>2</v>
      </c>
      <c r="K54" s="132" t="s">
        <v>78</v>
      </c>
      <c r="L54" s="133">
        <v>4</v>
      </c>
    </row>
    <row r="55" spans="2:40">
      <c r="C55" s="130"/>
      <c r="D55" s="134">
        <v>2</v>
      </c>
      <c r="E55" s="135" t="s">
        <v>78</v>
      </c>
      <c r="F55" s="136" t="s">
        <v>108</v>
      </c>
      <c r="G55" s="137" t="s">
        <v>79</v>
      </c>
      <c r="H55" s="135" t="s">
        <v>78</v>
      </c>
      <c r="I55" s="136" t="s">
        <v>80</v>
      </c>
      <c r="J55" s="137" t="s">
        <v>108</v>
      </c>
      <c r="K55" s="135" t="s">
        <v>78</v>
      </c>
      <c r="L55" s="136" t="s">
        <v>79</v>
      </c>
    </row>
  </sheetData>
  <mergeCells count="262">
    <mergeCell ref="AN42:AN47"/>
    <mergeCell ref="AD42:AD47"/>
    <mergeCell ref="AE42:AE47"/>
    <mergeCell ref="AF42:AF47"/>
    <mergeCell ref="AG42:AG47"/>
    <mergeCell ref="AH42:AH47"/>
    <mergeCell ref="AI42:AI47"/>
    <mergeCell ref="AJ42:AJ47"/>
    <mergeCell ref="AK42:AK47"/>
    <mergeCell ref="AL42:AL47"/>
    <mergeCell ref="B1:AN1"/>
    <mergeCell ref="S4:AC4"/>
    <mergeCell ref="AD4:AN4"/>
    <mergeCell ref="D5:F5"/>
    <mergeCell ref="G5:I5"/>
    <mergeCell ref="J5:L5"/>
    <mergeCell ref="M5:O5"/>
    <mergeCell ref="P5:R5"/>
    <mergeCell ref="S5:U5"/>
    <mergeCell ref="V5:X5"/>
    <mergeCell ref="X6:X8"/>
    <mergeCell ref="Y6:Y8"/>
    <mergeCell ref="Z6:Z8"/>
    <mergeCell ref="AA6:AA8"/>
    <mergeCell ref="Y5:AA5"/>
    <mergeCell ref="AD5:AF5"/>
    <mergeCell ref="AG5:AI5"/>
    <mergeCell ref="AJ5:AL5"/>
    <mergeCell ref="B6:B14"/>
    <mergeCell ref="C6:C14"/>
    <mergeCell ref="D6:F8"/>
    <mergeCell ref="S6:S8"/>
    <mergeCell ref="T6:T8"/>
    <mergeCell ref="U6:U8"/>
    <mergeCell ref="AA9:AA11"/>
    <mergeCell ref="AB9:AB11"/>
    <mergeCell ref="AC9:AC11"/>
    <mergeCell ref="D12:F14"/>
    <mergeCell ref="S12:S14"/>
    <mergeCell ref="T12:T14"/>
    <mergeCell ref="U12:U14"/>
    <mergeCell ref="V12:V14"/>
    <mergeCell ref="W12:W14"/>
    <mergeCell ref="X12:X14"/>
    <mergeCell ref="AN6:AN14"/>
    <mergeCell ref="D9:F11"/>
    <mergeCell ref="S9:S11"/>
    <mergeCell ref="T9:T11"/>
    <mergeCell ref="U9:U11"/>
    <mergeCell ref="V9:V11"/>
    <mergeCell ref="W9:W11"/>
    <mergeCell ref="X9:X11"/>
    <mergeCell ref="Y9:Y11"/>
    <mergeCell ref="Z9:Z11"/>
    <mergeCell ref="AH6:AH14"/>
    <mergeCell ref="AI6:AI14"/>
    <mergeCell ref="AJ6:AJ14"/>
    <mergeCell ref="AK6:AK14"/>
    <mergeCell ref="AL6:AL14"/>
    <mergeCell ref="AM6:AM14"/>
    <mergeCell ref="AB6:AB8"/>
    <mergeCell ref="AC6:AC8"/>
    <mergeCell ref="AD6:AD14"/>
    <mergeCell ref="AE6:AE14"/>
    <mergeCell ref="AF6:AF14"/>
    <mergeCell ref="AG6:AG14"/>
    <mergeCell ref="V6:V8"/>
    <mergeCell ref="W6:W8"/>
    <mergeCell ref="Y12:Y14"/>
    <mergeCell ref="Z12:Z14"/>
    <mergeCell ref="AA12:AA14"/>
    <mergeCell ref="AB12:AB14"/>
    <mergeCell ref="AC12:AC14"/>
    <mergeCell ref="B15:B23"/>
    <mergeCell ref="C15:C23"/>
    <mergeCell ref="G15:I17"/>
    <mergeCell ref="S15:S17"/>
    <mergeCell ref="T15:T17"/>
    <mergeCell ref="AC15:AC17"/>
    <mergeCell ref="G21:I23"/>
    <mergeCell ref="S21:S23"/>
    <mergeCell ref="T21:T23"/>
    <mergeCell ref="AD15:AD23"/>
    <mergeCell ref="AE15:AE23"/>
    <mergeCell ref="AF15:AF23"/>
    <mergeCell ref="U15:U17"/>
    <mergeCell ref="V15:V17"/>
    <mergeCell ref="W15:W17"/>
    <mergeCell ref="X15:X17"/>
    <mergeCell ref="Y15:Y17"/>
    <mergeCell ref="Z15:Z17"/>
    <mergeCell ref="U21:U23"/>
    <mergeCell ref="V21:V23"/>
    <mergeCell ref="W21:W23"/>
    <mergeCell ref="Z18:Z20"/>
    <mergeCell ref="AA18:AA20"/>
    <mergeCell ref="AB18:AB20"/>
    <mergeCell ref="AC18:AC20"/>
    <mergeCell ref="AM15:AM23"/>
    <mergeCell ref="AN15:AN23"/>
    <mergeCell ref="G18:I20"/>
    <mergeCell ref="S18:S20"/>
    <mergeCell ref="T18:T20"/>
    <mergeCell ref="U18:U20"/>
    <mergeCell ref="V18:V20"/>
    <mergeCell ref="W18:W20"/>
    <mergeCell ref="X18:X20"/>
    <mergeCell ref="Y18:Y20"/>
    <mergeCell ref="AG15:AG23"/>
    <mergeCell ref="AH15:AH23"/>
    <mergeCell ref="AI15:AI23"/>
    <mergeCell ref="AJ15:AJ23"/>
    <mergeCell ref="AK15:AK23"/>
    <mergeCell ref="AL15:AL23"/>
    <mergeCell ref="AA15:AA17"/>
    <mergeCell ref="AB15:AB17"/>
    <mergeCell ref="X21:X23"/>
    <mergeCell ref="Y21:Y23"/>
    <mergeCell ref="Z21:Z23"/>
    <mergeCell ref="AA21:AA23"/>
    <mergeCell ref="AB21:AB23"/>
    <mergeCell ref="AC21:AC23"/>
    <mergeCell ref="X24:X26"/>
    <mergeCell ref="Y24:Y26"/>
    <mergeCell ref="Z24:Z26"/>
    <mergeCell ref="AA24:AA26"/>
    <mergeCell ref="B24:B32"/>
    <mergeCell ref="C24:C32"/>
    <mergeCell ref="J24:L26"/>
    <mergeCell ref="S24:S26"/>
    <mergeCell ref="T24:T26"/>
    <mergeCell ref="U24:U26"/>
    <mergeCell ref="AA27:AA29"/>
    <mergeCell ref="AN24:AN32"/>
    <mergeCell ref="J27:L29"/>
    <mergeCell ref="S27:S29"/>
    <mergeCell ref="T27:T29"/>
    <mergeCell ref="U27:U29"/>
    <mergeCell ref="V27:V29"/>
    <mergeCell ref="W27:W29"/>
    <mergeCell ref="X27:X29"/>
    <mergeCell ref="Y27:Y29"/>
    <mergeCell ref="Z27:Z29"/>
    <mergeCell ref="AH24:AH32"/>
    <mergeCell ref="AI24:AI32"/>
    <mergeCell ref="AJ24:AJ32"/>
    <mergeCell ref="AK24:AK32"/>
    <mergeCell ref="AL24:AL32"/>
    <mergeCell ref="AM24:AM32"/>
    <mergeCell ref="AB24:AB26"/>
    <mergeCell ref="AC24:AC26"/>
    <mergeCell ref="AD24:AD32"/>
    <mergeCell ref="AE24:AE32"/>
    <mergeCell ref="AF24:AF32"/>
    <mergeCell ref="AG24:AG32"/>
    <mergeCell ref="V24:V26"/>
    <mergeCell ref="W24:W26"/>
    <mergeCell ref="AB27:AB29"/>
    <mergeCell ref="AC27:AC29"/>
    <mergeCell ref="J30:L32"/>
    <mergeCell ref="S30:S32"/>
    <mergeCell ref="T30:T32"/>
    <mergeCell ref="U30:U32"/>
    <mergeCell ref="V30:V32"/>
    <mergeCell ref="W30:W32"/>
    <mergeCell ref="X30:X32"/>
    <mergeCell ref="Y30:Y32"/>
    <mergeCell ref="Z30:Z32"/>
    <mergeCell ref="AA30:AA32"/>
    <mergeCell ref="AB30:AB32"/>
    <mergeCell ref="AC30:AC32"/>
    <mergeCell ref="AE33:AE41"/>
    <mergeCell ref="AF33:AF41"/>
    <mergeCell ref="AB36:AB38"/>
    <mergeCell ref="AC36:AC38"/>
    <mergeCell ref="U33:U35"/>
    <mergeCell ref="V33:V35"/>
    <mergeCell ref="W33:W35"/>
    <mergeCell ref="X33:X35"/>
    <mergeCell ref="Y33:Y35"/>
    <mergeCell ref="Z33:Z35"/>
    <mergeCell ref="AM33:AM41"/>
    <mergeCell ref="AN33:AN41"/>
    <mergeCell ref="M36:O38"/>
    <mergeCell ref="S36:S38"/>
    <mergeCell ref="T36:T38"/>
    <mergeCell ref="U36:U38"/>
    <mergeCell ref="V36:V38"/>
    <mergeCell ref="W36:W38"/>
    <mergeCell ref="X36:X38"/>
    <mergeCell ref="Y36:Y38"/>
    <mergeCell ref="AG33:AG41"/>
    <mergeCell ref="AH33:AH41"/>
    <mergeCell ref="AI33:AI41"/>
    <mergeCell ref="AJ33:AJ41"/>
    <mergeCell ref="AB39:AB41"/>
    <mergeCell ref="AC39:AC41"/>
    <mergeCell ref="Z36:Z38"/>
    <mergeCell ref="AA36:AA38"/>
    <mergeCell ref="AK33:AK41"/>
    <mergeCell ref="AL33:AL41"/>
    <mergeCell ref="AA33:AA35"/>
    <mergeCell ref="AB33:AB35"/>
    <mergeCell ref="AC33:AC35"/>
    <mergeCell ref="AD33:AD41"/>
    <mergeCell ref="B42:B47"/>
    <mergeCell ref="C42:C47"/>
    <mergeCell ref="X39:X41"/>
    <mergeCell ref="Y39:Y41"/>
    <mergeCell ref="Z39:Z41"/>
    <mergeCell ref="AA39:AA41"/>
    <mergeCell ref="M39:O41"/>
    <mergeCell ref="S39:S41"/>
    <mergeCell ref="T39:T41"/>
    <mergeCell ref="U39:U41"/>
    <mergeCell ref="V39:V41"/>
    <mergeCell ref="W39:W41"/>
    <mergeCell ref="B33:B41"/>
    <mergeCell ref="C33:C41"/>
    <mergeCell ref="M33:O35"/>
    <mergeCell ref="S33:S35"/>
    <mergeCell ref="T33:T35"/>
    <mergeCell ref="AB42:AB44"/>
    <mergeCell ref="AC42:AC44"/>
    <mergeCell ref="AM42:AM47"/>
    <mergeCell ref="P45:R47"/>
    <mergeCell ref="S45:S47"/>
    <mergeCell ref="T45:T47"/>
    <mergeCell ref="U45:U47"/>
    <mergeCell ref="V45:V47"/>
    <mergeCell ref="W45:W47"/>
    <mergeCell ref="X45:X47"/>
    <mergeCell ref="V42:V44"/>
    <mergeCell ref="W42:W44"/>
    <mergeCell ref="X42:X44"/>
    <mergeCell ref="Y42:Y44"/>
    <mergeCell ref="Y45:Y47"/>
    <mergeCell ref="Z42:Z44"/>
    <mergeCell ref="AA42:AA44"/>
    <mergeCell ref="P42:R44"/>
    <mergeCell ref="S42:S44"/>
    <mergeCell ref="T42:T44"/>
    <mergeCell ref="U42:U44"/>
    <mergeCell ref="Y48:Y50"/>
    <mergeCell ref="Z48:Z50"/>
    <mergeCell ref="AA45:AA47"/>
    <mergeCell ref="AB45:AB47"/>
    <mergeCell ref="AC48:AC50"/>
    <mergeCell ref="D53:F53"/>
    <mergeCell ref="G53:I53"/>
    <mergeCell ref="J53:L53"/>
    <mergeCell ref="W48:W50"/>
    <mergeCell ref="X48:X50"/>
    <mergeCell ref="AC45:AC47"/>
    <mergeCell ref="P48:R50"/>
    <mergeCell ref="S48:S50"/>
    <mergeCell ref="T48:T50"/>
    <mergeCell ref="U48:U50"/>
    <mergeCell ref="V48:V50"/>
    <mergeCell ref="AA48:AA50"/>
    <mergeCell ref="AB48:AB50"/>
    <mergeCell ref="Z45:Z47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6" orientation="landscape" horizontalDpi="300" verticalDpi="300" r:id="rId1"/>
  <ignoredErrors>
    <ignoredError sqref="G55:I55 K5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8"/>
  <sheetViews>
    <sheetView topLeftCell="A21" zoomScaleNormal="100" workbookViewId="0">
      <selection activeCell="D35" sqref="D35"/>
    </sheetView>
  </sheetViews>
  <sheetFormatPr defaultRowHeight="13.2"/>
  <cols>
    <col min="1" max="1" width="9.109375" style="55" customWidth="1"/>
    <col min="2" max="2" width="6" style="55" customWidth="1"/>
    <col min="3" max="3" width="23.88671875" customWidth="1"/>
    <col min="4" max="4" width="27.6640625" customWidth="1"/>
    <col min="11" max="11" width="13.5546875" customWidth="1"/>
    <col min="12" max="12" width="13.109375" customWidth="1"/>
  </cols>
  <sheetData>
    <row r="1" spans="1:12" ht="13.8" thickBot="1">
      <c r="A1" s="75" t="s">
        <v>62</v>
      </c>
      <c r="B1" s="96" t="s">
        <v>63</v>
      </c>
      <c r="C1" s="96" t="s">
        <v>64</v>
      </c>
      <c r="D1" s="96" t="s">
        <v>65</v>
      </c>
      <c r="E1" s="96" t="s">
        <v>66</v>
      </c>
      <c r="F1" s="96" t="s">
        <v>67</v>
      </c>
      <c r="G1" s="96" t="s">
        <v>68</v>
      </c>
      <c r="H1" s="96" t="s">
        <v>69</v>
      </c>
      <c r="I1" s="96" t="s">
        <v>70</v>
      </c>
      <c r="J1" s="96" t="s">
        <v>71</v>
      </c>
      <c r="K1" s="96" t="s">
        <v>72</v>
      </c>
      <c r="L1" s="96" t="s">
        <v>73</v>
      </c>
    </row>
    <row r="2" spans="1:12" ht="15.6" thickBot="1">
      <c r="A2" s="76">
        <v>2</v>
      </c>
      <c r="B2" s="113"/>
      <c r="C2" s="114" t="s">
        <v>3</v>
      </c>
      <c r="D2" s="114" t="s">
        <v>4</v>
      </c>
      <c r="E2" s="391" t="s">
        <v>20</v>
      </c>
      <c r="F2" s="391"/>
      <c r="G2" s="391" t="s">
        <v>21</v>
      </c>
      <c r="H2" s="391"/>
      <c r="I2" s="391" t="s">
        <v>22</v>
      </c>
      <c r="J2" s="391"/>
      <c r="K2" s="115" t="s">
        <v>3</v>
      </c>
      <c r="L2" s="116" t="s">
        <v>4</v>
      </c>
    </row>
    <row r="3" spans="1:12">
      <c r="A3" s="76">
        <v>3</v>
      </c>
      <c r="B3" s="387" t="s">
        <v>27</v>
      </c>
      <c r="C3" s="48" t="s">
        <v>86</v>
      </c>
      <c r="D3" s="48" t="s">
        <v>114</v>
      </c>
      <c r="E3" s="105">
        <v>181</v>
      </c>
      <c r="F3" s="105">
        <v>294</v>
      </c>
      <c r="G3" s="105">
        <v>2</v>
      </c>
      <c r="H3" s="105">
        <v>14</v>
      </c>
      <c r="I3" s="105">
        <v>1</v>
      </c>
      <c r="J3" s="105">
        <v>7</v>
      </c>
      <c r="K3" s="117">
        <v>1</v>
      </c>
      <c r="L3" s="118">
        <v>3</v>
      </c>
    </row>
    <row r="4" spans="1:12">
      <c r="A4" s="76">
        <v>4</v>
      </c>
      <c r="B4" s="388"/>
      <c r="C4" s="49" t="s">
        <v>86</v>
      </c>
      <c r="D4" s="49" t="s">
        <v>82</v>
      </c>
      <c r="E4" s="75">
        <v>367</v>
      </c>
      <c r="F4" s="75">
        <v>260</v>
      </c>
      <c r="G4" s="75">
        <v>12</v>
      </c>
      <c r="H4" s="75">
        <v>7</v>
      </c>
      <c r="I4" s="75">
        <v>6</v>
      </c>
      <c r="J4" s="75">
        <v>2</v>
      </c>
      <c r="K4" s="110">
        <v>3</v>
      </c>
      <c r="L4" s="119">
        <v>1</v>
      </c>
    </row>
    <row r="5" spans="1:12">
      <c r="A5" s="76">
        <v>5</v>
      </c>
      <c r="B5" s="388"/>
      <c r="C5" s="49" t="s">
        <v>86</v>
      </c>
      <c r="D5" s="49" t="s">
        <v>113</v>
      </c>
      <c r="E5" s="75">
        <v>272</v>
      </c>
      <c r="F5" s="75">
        <v>273</v>
      </c>
      <c r="G5" s="75">
        <v>7</v>
      </c>
      <c r="H5" s="75">
        <v>10</v>
      </c>
      <c r="I5" s="75">
        <v>3</v>
      </c>
      <c r="J5" s="75">
        <v>5</v>
      </c>
      <c r="K5" s="110">
        <v>1</v>
      </c>
      <c r="L5" s="122">
        <v>3</v>
      </c>
    </row>
    <row r="6" spans="1:12">
      <c r="A6" s="76">
        <v>6</v>
      </c>
      <c r="B6" s="388"/>
      <c r="C6" s="49" t="s">
        <v>86</v>
      </c>
      <c r="D6" s="49" t="s">
        <v>40</v>
      </c>
      <c r="E6" s="75">
        <v>0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110">
        <v>0</v>
      </c>
      <c r="L6" s="123">
        <v>0</v>
      </c>
    </row>
    <row r="7" spans="1:12">
      <c r="A7" s="76">
        <v>7</v>
      </c>
      <c r="B7" s="388"/>
      <c r="C7" s="49" t="s">
        <v>114</v>
      </c>
      <c r="D7" s="49" t="s">
        <v>82</v>
      </c>
      <c r="E7" s="75">
        <v>273</v>
      </c>
      <c r="F7" s="75">
        <v>180</v>
      </c>
      <c r="G7" s="75">
        <v>12</v>
      </c>
      <c r="H7" s="75">
        <v>2</v>
      </c>
      <c r="I7" s="75">
        <v>6</v>
      </c>
      <c r="J7" s="75">
        <v>1</v>
      </c>
      <c r="K7" s="111">
        <v>3</v>
      </c>
      <c r="L7" s="119">
        <v>1</v>
      </c>
    </row>
    <row r="8" spans="1:12">
      <c r="A8" s="76">
        <v>8</v>
      </c>
      <c r="B8" s="388"/>
      <c r="C8" s="49" t="s">
        <v>114</v>
      </c>
      <c r="D8" s="49" t="s">
        <v>113</v>
      </c>
      <c r="E8" s="75">
        <v>273</v>
      </c>
      <c r="F8" s="75">
        <v>201</v>
      </c>
      <c r="G8" s="75">
        <v>10</v>
      </c>
      <c r="H8" s="75">
        <v>4</v>
      </c>
      <c r="I8" s="75">
        <v>5</v>
      </c>
      <c r="J8" s="75">
        <v>2</v>
      </c>
      <c r="K8" s="111">
        <v>3</v>
      </c>
      <c r="L8" s="122">
        <v>1</v>
      </c>
    </row>
    <row r="9" spans="1:12">
      <c r="A9" s="76">
        <v>9</v>
      </c>
      <c r="B9" s="388"/>
      <c r="C9" s="49" t="s">
        <v>114</v>
      </c>
      <c r="D9" s="49" t="s">
        <v>40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111">
        <v>0</v>
      </c>
      <c r="L9" s="123">
        <v>0</v>
      </c>
    </row>
    <row r="10" spans="1:12" ht="12.75" customHeight="1">
      <c r="A10" s="76">
        <v>10</v>
      </c>
      <c r="B10" s="388"/>
      <c r="C10" s="49" t="s">
        <v>82</v>
      </c>
      <c r="D10" s="49" t="s">
        <v>113</v>
      </c>
      <c r="E10" s="75">
        <v>218</v>
      </c>
      <c r="F10" s="75">
        <v>278</v>
      </c>
      <c r="G10" s="75">
        <v>5</v>
      </c>
      <c r="H10" s="75">
        <v>10</v>
      </c>
      <c r="I10" s="75">
        <v>2</v>
      </c>
      <c r="J10" s="75">
        <v>5</v>
      </c>
      <c r="K10" s="112">
        <v>1</v>
      </c>
      <c r="L10" s="122">
        <v>3</v>
      </c>
    </row>
    <row r="11" spans="1:12" ht="12.75" customHeight="1">
      <c r="A11" s="76">
        <v>11</v>
      </c>
      <c r="B11" s="388"/>
      <c r="C11" s="49" t="s">
        <v>82</v>
      </c>
      <c r="D11" s="49" t="s">
        <v>40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112">
        <v>0</v>
      </c>
      <c r="L11" s="123">
        <v>0</v>
      </c>
    </row>
    <row r="12" spans="1:12" ht="12.75" customHeight="1" thickBot="1">
      <c r="A12" s="76">
        <v>12</v>
      </c>
      <c r="B12" s="389"/>
      <c r="C12" s="50" t="s">
        <v>113</v>
      </c>
      <c r="D12" s="50" t="s">
        <v>40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21">
        <v>0</v>
      </c>
      <c r="L12" s="124">
        <v>0</v>
      </c>
    </row>
    <row r="13" spans="1:12">
      <c r="A13" s="76">
        <v>13</v>
      </c>
      <c r="B13" s="387" t="s">
        <v>28</v>
      </c>
      <c r="C13" s="48" t="s">
        <v>86</v>
      </c>
      <c r="D13" s="48" t="s">
        <v>114</v>
      </c>
      <c r="E13" s="105">
        <v>243</v>
      </c>
      <c r="F13" s="105">
        <v>254</v>
      </c>
      <c r="G13" s="105">
        <v>6</v>
      </c>
      <c r="H13" s="105">
        <v>10</v>
      </c>
      <c r="I13" s="105">
        <v>3</v>
      </c>
      <c r="J13" s="105">
        <v>5</v>
      </c>
      <c r="K13" s="117">
        <v>1</v>
      </c>
      <c r="L13" s="118">
        <v>3</v>
      </c>
    </row>
    <row r="14" spans="1:12">
      <c r="A14" s="76">
        <v>14</v>
      </c>
      <c r="B14" s="388"/>
      <c r="C14" s="49" t="s">
        <v>86</v>
      </c>
      <c r="D14" s="49" t="s">
        <v>82</v>
      </c>
      <c r="E14" s="75">
        <v>355</v>
      </c>
      <c r="F14" s="75">
        <v>302</v>
      </c>
      <c r="G14" s="75">
        <v>11</v>
      </c>
      <c r="H14" s="75">
        <v>7</v>
      </c>
      <c r="I14" s="75">
        <v>5</v>
      </c>
      <c r="J14" s="75">
        <v>3</v>
      </c>
      <c r="K14" s="110">
        <v>3</v>
      </c>
      <c r="L14" s="119">
        <v>1</v>
      </c>
    </row>
    <row r="15" spans="1:12">
      <c r="A15" s="76">
        <v>15</v>
      </c>
      <c r="B15" s="388"/>
      <c r="C15" s="49" t="s">
        <v>86</v>
      </c>
      <c r="D15" s="49" t="s">
        <v>113</v>
      </c>
      <c r="E15" s="75">
        <v>239</v>
      </c>
      <c r="F15" s="75">
        <v>295</v>
      </c>
      <c r="G15" s="75">
        <v>6</v>
      </c>
      <c r="H15" s="75">
        <v>11</v>
      </c>
      <c r="I15" s="75">
        <v>3</v>
      </c>
      <c r="J15" s="75">
        <v>5</v>
      </c>
      <c r="K15" s="110">
        <v>1</v>
      </c>
      <c r="L15" s="122">
        <v>3</v>
      </c>
    </row>
    <row r="16" spans="1:12">
      <c r="A16" s="76">
        <v>16</v>
      </c>
      <c r="B16" s="388"/>
      <c r="C16" s="49" t="s">
        <v>86</v>
      </c>
      <c r="D16" s="49" t="s">
        <v>40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110">
        <v>0</v>
      </c>
      <c r="L16" s="123">
        <v>0</v>
      </c>
    </row>
    <row r="17" spans="1:12">
      <c r="A17" s="76">
        <v>17</v>
      </c>
      <c r="B17" s="388"/>
      <c r="C17" s="49" t="s">
        <v>114</v>
      </c>
      <c r="D17" s="49" t="s">
        <v>82</v>
      </c>
      <c r="E17" s="75">
        <v>278</v>
      </c>
      <c r="F17" s="75">
        <v>218</v>
      </c>
      <c r="G17" s="75">
        <v>12</v>
      </c>
      <c r="H17" s="75">
        <v>4</v>
      </c>
      <c r="I17" s="75">
        <v>6</v>
      </c>
      <c r="J17" s="75">
        <v>2</v>
      </c>
      <c r="K17" s="111">
        <v>3</v>
      </c>
      <c r="L17" s="119">
        <v>1</v>
      </c>
    </row>
    <row r="18" spans="1:12">
      <c r="A18" s="76">
        <v>18</v>
      </c>
      <c r="B18" s="388"/>
      <c r="C18" s="49" t="s">
        <v>114</v>
      </c>
      <c r="D18" s="49" t="s">
        <v>113</v>
      </c>
      <c r="E18" s="75">
        <v>244</v>
      </c>
      <c r="F18" s="75">
        <v>286</v>
      </c>
      <c r="G18" s="75">
        <v>7</v>
      </c>
      <c r="H18" s="75">
        <v>10</v>
      </c>
      <c r="I18" s="75">
        <v>3</v>
      </c>
      <c r="J18" s="75">
        <v>5</v>
      </c>
      <c r="K18" s="111">
        <v>1</v>
      </c>
      <c r="L18" s="122">
        <v>3</v>
      </c>
    </row>
    <row r="19" spans="1:12">
      <c r="A19" s="76">
        <v>19</v>
      </c>
      <c r="B19" s="388"/>
      <c r="C19" s="49" t="s">
        <v>114</v>
      </c>
      <c r="D19" s="49" t="s">
        <v>40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111">
        <v>0</v>
      </c>
      <c r="L19" s="123">
        <v>0</v>
      </c>
    </row>
    <row r="20" spans="1:12">
      <c r="A20" s="76">
        <v>20</v>
      </c>
      <c r="B20" s="388"/>
      <c r="C20" s="49" t="s">
        <v>82</v>
      </c>
      <c r="D20" s="49" t="s">
        <v>113</v>
      </c>
      <c r="E20" s="75">
        <v>255</v>
      </c>
      <c r="F20" s="75">
        <v>299</v>
      </c>
      <c r="G20" s="75">
        <v>6</v>
      </c>
      <c r="H20" s="75">
        <v>11</v>
      </c>
      <c r="I20" s="75">
        <v>3</v>
      </c>
      <c r="J20" s="75">
        <v>5</v>
      </c>
      <c r="K20" s="112">
        <v>1</v>
      </c>
      <c r="L20" s="122">
        <v>3</v>
      </c>
    </row>
    <row r="21" spans="1:12">
      <c r="A21" s="76">
        <v>21</v>
      </c>
      <c r="B21" s="388"/>
      <c r="C21" s="49" t="s">
        <v>82</v>
      </c>
      <c r="D21" s="49" t="s">
        <v>40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112">
        <v>0</v>
      </c>
      <c r="L21" s="123">
        <v>0</v>
      </c>
    </row>
    <row r="22" spans="1:12" ht="13.8" thickBot="1">
      <c r="A22" s="76">
        <v>22</v>
      </c>
      <c r="B22" s="389"/>
      <c r="C22" s="50" t="s">
        <v>113</v>
      </c>
      <c r="D22" s="50" t="s">
        <v>40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21">
        <v>0</v>
      </c>
      <c r="L22" s="124">
        <v>0</v>
      </c>
    </row>
    <row r="23" spans="1:12" hidden="1">
      <c r="A23" s="76">
        <v>23</v>
      </c>
      <c r="B23" s="387" t="s">
        <v>29</v>
      </c>
      <c r="C23" s="48"/>
      <c r="D23" s="48"/>
      <c r="E23" s="105"/>
      <c r="F23" s="105"/>
      <c r="G23" s="105"/>
      <c r="H23" s="105"/>
      <c r="I23" s="105"/>
      <c r="J23" s="105"/>
      <c r="K23" s="117"/>
      <c r="L23" s="120"/>
    </row>
    <row r="24" spans="1:12" hidden="1">
      <c r="A24" s="76">
        <v>24</v>
      </c>
      <c r="B24" s="388"/>
      <c r="C24" s="49"/>
      <c r="D24" s="49"/>
      <c r="E24" s="75"/>
      <c r="F24" s="75"/>
      <c r="G24" s="75"/>
      <c r="H24" s="75"/>
      <c r="I24" s="75"/>
      <c r="J24" s="75"/>
      <c r="K24" s="110"/>
      <c r="L24" s="119"/>
    </row>
    <row r="25" spans="1:12" hidden="1">
      <c r="A25" s="76">
        <v>25</v>
      </c>
      <c r="B25" s="388"/>
      <c r="C25" s="49"/>
      <c r="D25" s="49"/>
      <c r="E25" s="75"/>
      <c r="F25" s="75"/>
      <c r="G25" s="75"/>
      <c r="H25" s="75"/>
      <c r="I25" s="75"/>
      <c r="J25" s="75"/>
      <c r="K25" s="110"/>
      <c r="L25" s="122"/>
    </row>
    <row r="26" spans="1:12" hidden="1">
      <c r="A26" s="76">
        <v>26</v>
      </c>
      <c r="B26" s="388"/>
      <c r="C26" s="49"/>
      <c r="D26" s="49"/>
      <c r="E26" s="75"/>
      <c r="F26" s="75"/>
      <c r="G26" s="75"/>
      <c r="H26" s="75"/>
      <c r="I26" s="75"/>
      <c r="J26" s="75"/>
      <c r="K26" s="110"/>
      <c r="L26" s="123"/>
    </row>
    <row r="27" spans="1:12" hidden="1">
      <c r="A27" s="76">
        <v>27</v>
      </c>
      <c r="B27" s="388"/>
      <c r="C27" s="49"/>
      <c r="D27" s="49"/>
      <c r="E27" s="75"/>
      <c r="F27" s="75"/>
      <c r="G27" s="75"/>
      <c r="H27" s="75"/>
      <c r="I27" s="75"/>
      <c r="J27" s="75"/>
      <c r="K27" s="95"/>
      <c r="L27" s="119"/>
    </row>
    <row r="28" spans="1:12" hidden="1">
      <c r="A28" s="76">
        <v>28</v>
      </c>
      <c r="B28" s="388"/>
      <c r="C28" s="49"/>
      <c r="D28" s="49"/>
      <c r="E28" s="75"/>
      <c r="F28" s="75"/>
      <c r="G28" s="75"/>
      <c r="H28" s="75"/>
      <c r="I28" s="75"/>
      <c r="J28" s="75"/>
      <c r="K28" s="95"/>
      <c r="L28" s="122"/>
    </row>
    <row r="29" spans="1:12" hidden="1">
      <c r="A29" s="76">
        <v>29</v>
      </c>
      <c r="B29" s="388"/>
      <c r="C29" s="49"/>
      <c r="D29" s="49"/>
      <c r="E29" s="75"/>
      <c r="F29" s="75"/>
      <c r="G29" s="75"/>
      <c r="H29" s="75"/>
      <c r="I29" s="75"/>
      <c r="J29" s="75"/>
      <c r="K29" s="95"/>
      <c r="L29" s="123"/>
    </row>
    <row r="30" spans="1:12" hidden="1">
      <c r="A30" s="76">
        <v>30</v>
      </c>
      <c r="B30" s="388"/>
      <c r="C30" s="49"/>
      <c r="D30" s="49"/>
      <c r="E30" s="75"/>
      <c r="F30" s="75"/>
      <c r="G30" s="75"/>
      <c r="H30" s="75"/>
      <c r="I30" s="75"/>
      <c r="J30" s="75"/>
      <c r="K30" s="112"/>
      <c r="L30" s="122"/>
    </row>
    <row r="31" spans="1:12" hidden="1">
      <c r="A31" s="76">
        <v>31</v>
      </c>
      <c r="B31" s="388"/>
      <c r="C31" s="49"/>
      <c r="D31" s="49"/>
      <c r="E31" s="75"/>
      <c r="F31" s="75"/>
      <c r="G31" s="75"/>
      <c r="H31" s="75"/>
      <c r="I31" s="75"/>
      <c r="J31" s="75"/>
      <c r="K31" s="112"/>
      <c r="L31" s="123"/>
    </row>
    <row r="32" spans="1:12" ht="13.8" hidden="1" thickBot="1">
      <c r="A32" s="76">
        <v>32</v>
      </c>
      <c r="B32" s="389"/>
      <c r="C32" s="50"/>
      <c r="D32" s="50"/>
      <c r="E32" s="106"/>
      <c r="F32" s="106"/>
      <c r="G32" s="106"/>
      <c r="H32" s="106"/>
      <c r="I32" s="106"/>
      <c r="J32" s="106"/>
      <c r="K32" s="121"/>
      <c r="L32" s="124"/>
    </row>
    <row r="40" spans="1:12" ht="15">
      <c r="A40" s="94" t="s">
        <v>60</v>
      </c>
      <c r="B40" s="94" t="s">
        <v>61</v>
      </c>
      <c r="C40" s="91" t="s">
        <v>3</v>
      </c>
      <c r="D40" s="91" t="s">
        <v>4</v>
      </c>
      <c r="E40" s="390" t="s">
        <v>20</v>
      </c>
      <c r="F40" s="390"/>
      <c r="G40" s="390" t="s">
        <v>21</v>
      </c>
      <c r="H40" s="390"/>
      <c r="I40" s="390" t="s">
        <v>22</v>
      </c>
      <c r="J40" s="390"/>
      <c r="K40" s="91" t="s">
        <v>3</v>
      </c>
      <c r="L40" s="91" t="s">
        <v>4</v>
      </c>
    </row>
    <row r="41" spans="1:12" ht="15.6">
      <c r="A41" s="75" t="s">
        <v>53</v>
      </c>
      <c r="B41" s="92" t="str">
        <f>Los!A12</f>
        <v>1-4</v>
      </c>
      <c r="C41" s="232" t="str">
        <f>Los!B12</f>
        <v>TJ Sokol Vodňany</v>
      </c>
      <c r="D41" s="232" t="str">
        <f>Los!C12</f>
        <v>SKB Č. Krumlov "B"</v>
      </c>
      <c r="E41" s="93">
        <f>'1-4'!M16</f>
        <v>239</v>
      </c>
      <c r="F41" s="93">
        <f>'1-4'!N16</f>
        <v>295</v>
      </c>
      <c r="G41" s="93">
        <f>'1-4'!O16</f>
        <v>6</v>
      </c>
      <c r="H41" s="93">
        <f>'1-4'!P16</f>
        <v>11</v>
      </c>
      <c r="I41" s="93">
        <f>'1-4'!Q16</f>
        <v>3</v>
      </c>
      <c r="J41" s="93">
        <f>'1-4'!R16</f>
        <v>5</v>
      </c>
      <c r="K41" s="125">
        <f>IF(I41+J41=0,0,IF(I41=J41,2,IF(I41&gt;J41,3,1)))</f>
        <v>1</v>
      </c>
      <c r="L41" s="125">
        <f>IF(J41+I41=0,0,IF(I41=J41,2,IF(J41&gt;I41,3,1)))</f>
        <v>3</v>
      </c>
    </row>
    <row r="42" spans="1:12" ht="15.6">
      <c r="A42" s="75" t="s">
        <v>53</v>
      </c>
      <c r="B42" s="92" t="str">
        <f>Los!A13</f>
        <v>2-3</v>
      </c>
      <c r="C42" s="234" t="str">
        <f>Los!B13</f>
        <v>TJ Sokol Křemže "A"</v>
      </c>
      <c r="D42" s="234" t="str">
        <f>Los!C13</f>
        <v>TJ Sokol Křemže "B"</v>
      </c>
      <c r="E42" s="93">
        <f>'2-3'!M16</f>
        <v>278</v>
      </c>
      <c r="F42" s="93">
        <f>'2-3'!N16</f>
        <v>218</v>
      </c>
      <c r="G42" s="93">
        <f>'2-3'!O16</f>
        <v>12</v>
      </c>
      <c r="H42" s="93">
        <f>'2-3'!P16</f>
        <v>4</v>
      </c>
      <c r="I42" s="93">
        <f>'2-3'!Q16</f>
        <v>6</v>
      </c>
      <c r="J42" s="93">
        <f>'2-3'!R16</f>
        <v>2</v>
      </c>
      <c r="K42" s="125">
        <f t="shared" ref="K42:K46" si="0">IF(I42+J42=0,0,IF(I42=J42,2,IF(I42&gt;J42,3,1)))</f>
        <v>3</v>
      </c>
      <c r="L42" s="125">
        <f t="shared" ref="L42:L46" si="1">IF(J42+I42=0,0,IF(I42=J42,2,IF(J42&gt;I42,3,1)))</f>
        <v>1</v>
      </c>
    </row>
    <row r="43" spans="1:12" ht="15.6">
      <c r="A43" s="75" t="s">
        <v>54</v>
      </c>
      <c r="B43" s="92" t="str">
        <f>Los!A17</f>
        <v>4-3</v>
      </c>
      <c r="C43" s="237" t="str">
        <f>Los!B17</f>
        <v>SKB Č. Krumlov "B"</v>
      </c>
      <c r="D43" s="237" t="str">
        <f>Los!C17</f>
        <v>TJ Sokol Křemže "B"</v>
      </c>
      <c r="E43" s="93">
        <f>'4-3'!M16</f>
        <v>299</v>
      </c>
      <c r="F43" s="93">
        <f>'4-3'!N16</f>
        <v>255</v>
      </c>
      <c r="G43" s="93">
        <f>'4-3'!O16</f>
        <v>11</v>
      </c>
      <c r="H43" s="93">
        <f>'4-3'!P16</f>
        <v>6</v>
      </c>
      <c r="I43" s="93">
        <f>'4-3'!Q16</f>
        <v>5</v>
      </c>
      <c r="J43" s="93">
        <f>'4-3'!R16</f>
        <v>3</v>
      </c>
      <c r="K43" s="125">
        <f t="shared" si="0"/>
        <v>3</v>
      </c>
      <c r="L43" s="125">
        <f t="shared" si="1"/>
        <v>1</v>
      </c>
    </row>
    <row r="44" spans="1:12" ht="15.6">
      <c r="A44" s="75" t="s">
        <v>54</v>
      </c>
      <c r="B44" s="92" t="str">
        <f>Los!A18</f>
        <v>1-2</v>
      </c>
      <c r="C44" s="232" t="str">
        <f>Los!B18</f>
        <v>TJ Sokol Vodňany</v>
      </c>
      <c r="D44" s="232" t="str">
        <f>Los!C18</f>
        <v>TJ Sokol Křemže "A"</v>
      </c>
      <c r="E44" s="93">
        <f>'1-2'!M16</f>
        <v>243</v>
      </c>
      <c r="F44" s="93">
        <f>'1-2'!N16</f>
        <v>254</v>
      </c>
      <c r="G44" s="93">
        <f>'1-2'!O16</f>
        <v>6</v>
      </c>
      <c r="H44" s="93">
        <f>'1-2'!P16</f>
        <v>10</v>
      </c>
      <c r="I44" s="125">
        <f>'1-2'!Q16</f>
        <v>3</v>
      </c>
      <c r="J44" s="125">
        <f>'1-2'!R16</f>
        <v>5</v>
      </c>
      <c r="K44" s="125">
        <f t="shared" si="0"/>
        <v>1</v>
      </c>
      <c r="L44" s="125">
        <f t="shared" si="1"/>
        <v>3</v>
      </c>
    </row>
    <row r="45" spans="1:12" ht="15.6">
      <c r="A45" s="75" t="s">
        <v>55</v>
      </c>
      <c r="B45" s="92" t="str">
        <f>Los!A22</f>
        <v>2-4</v>
      </c>
      <c r="C45" s="234" t="str">
        <f>Los!B22</f>
        <v>TJ Sokol Křemže "A"</v>
      </c>
      <c r="D45" s="234" t="str">
        <f>Los!C22</f>
        <v>SKB Č. Krumlov "B"</v>
      </c>
      <c r="E45" s="93">
        <f>'2-4'!M16</f>
        <v>244</v>
      </c>
      <c r="F45" s="93">
        <f>'2-4'!N16</f>
        <v>286</v>
      </c>
      <c r="G45" s="93">
        <f>'2-4'!O16</f>
        <v>7</v>
      </c>
      <c r="H45" s="93">
        <f>'2-4'!P16</f>
        <v>10</v>
      </c>
      <c r="I45" s="93">
        <f>'2-4'!Q16</f>
        <v>3</v>
      </c>
      <c r="J45" s="93">
        <f>'2-4'!R16</f>
        <v>5</v>
      </c>
      <c r="K45" s="125">
        <f t="shared" si="0"/>
        <v>1</v>
      </c>
      <c r="L45" s="125">
        <f t="shared" si="1"/>
        <v>3</v>
      </c>
    </row>
    <row r="46" spans="1:12" ht="15.6">
      <c r="A46" s="75" t="s">
        <v>55</v>
      </c>
      <c r="B46" s="92" t="str">
        <f>Los!A23</f>
        <v>3-1</v>
      </c>
      <c r="C46" s="232" t="str">
        <f>Los!B23</f>
        <v>TJ Sokol Křemže "B"</v>
      </c>
      <c r="D46" s="232" t="str">
        <f>Los!C23</f>
        <v>TJ Sokol Vodňany</v>
      </c>
      <c r="E46" s="93">
        <f>'3-1'!M16</f>
        <v>302</v>
      </c>
      <c r="F46" s="93">
        <f>'3-1'!N16</f>
        <v>355</v>
      </c>
      <c r="G46" s="93">
        <f>'3-1'!O16</f>
        <v>7</v>
      </c>
      <c r="H46" s="93">
        <f>'3-1'!P16</f>
        <v>11</v>
      </c>
      <c r="I46" s="93">
        <f>'3-1'!Q16</f>
        <v>3</v>
      </c>
      <c r="J46" s="93">
        <f>'3-1'!R16</f>
        <v>5</v>
      </c>
      <c r="K46" s="125">
        <f t="shared" si="0"/>
        <v>1</v>
      </c>
      <c r="L46" s="125">
        <f t="shared" si="1"/>
        <v>3</v>
      </c>
    </row>
    <row r="49" spans="3:12">
      <c r="C49" s="236" t="str">
        <f>Los!B4</f>
        <v>TJ Sokol Vodňany</v>
      </c>
      <c r="D49" s="236" t="str">
        <f>Los!B5</f>
        <v>TJ Sokol Křemže "A"</v>
      </c>
      <c r="E49" s="55">
        <f t="shared" ref="E49:L49" si="2">E44</f>
        <v>243</v>
      </c>
      <c r="F49" s="55">
        <f t="shared" si="2"/>
        <v>254</v>
      </c>
      <c r="G49" s="55">
        <f t="shared" si="2"/>
        <v>6</v>
      </c>
      <c r="H49" s="55">
        <f t="shared" si="2"/>
        <v>10</v>
      </c>
      <c r="I49" s="55">
        <f t="shared" si="2"/>
        <v>3</v>
      </c>
      <c r="J49" s="55">
        <f t="shared" si="2"/>
        <v>5</v>
      </c>
      <c r="K49" s="55">
        <f t="shared" si="2"/>
        <v>1</v>
      </c>
      <c r="L49" s="55">
        <f t="shared" si="2"/>
        <v>3</v>
      </c>
    </row>
    <row r="50" spans="3:12">
      <c r="C50" s="236" t="str">
        <f>Los!B4</f>
        <v>TJ Sokol Vodňany</v>
      </c>
      <c r="D50" s="236" t="str">
        <f>Los!B6</f>
        <v>TJ Sokol Křemže "B"</v>
      </c>
      <c r="E50" s="55">
        <f>F46</f>
        <v>355</v>
      </c>
      <c r="F50" s="55">
        <f>E46</f>
        <v>302</v>
      </c>
      <c r="G50" s="55">
        <f>H46</f>
        <v>11</v>
      </c>
      <c r="H50" s="55">
        <f>G46</f>
        <v>7</v>
      </c>
      <c r="I50" s="55">
        <f>J46</f>
        <v>5</v>
      </c>
      <c r="J50" s="55">
        <f>I46</f>
        <v>3</v>
      </c>
      <c r="K50" s="233">
        <f>L46</f>
        <v>3</v>
      </c>
      <c r="L50" s="233">
        <f>K46</f>
        <v>1</v>
      </c>
    </row>
    <row r="51" spans="3:12">
      <c r="C51" s="236" t="str">
        <f>Los!B4</f>
        <v>TJ Sokol Vodňany</v>
      </c>
      <c r="D51" s="236" t="str">
        <f>Los!B7</f>
        <v>SKB Č. Krumlov "B"</v>
      </c>
      <c r="E51" s="55">
        <f>E41</f>
        <v>239</v>
      </c>
      <c r="F51" s="55">
        <f t="shared" ref="F51:L51" si="3">F41</f>
        <v>295</v>
      </c>
      <c r="G51" s="55">
        <f t="shared" si="3"/>
        <v>6</v>
      </c>
      <c r="H51" s="55">
        <f t="shared" si="3"/>
        <v>11</v>
      </c>
      <c r="I51" s="55">
        <f t="shared" si="3"/>
        <v>3</v>
      </c>
      <c r="J51" s="55">
        <f t="shared" si="3"/>
        <v>5</v>
      </c>
      <c r="K51" s="55">
        <f t="shared" si="3"/>
        <v>1</v>
      </c>
      <c r="L51" s="55">
        <f t="shared" si="3"/>
        <v>3</v>
      </c>
    </row>
    <row r="52" spans="3:12">
      <c r="C52" t="str">
        <f>Los!B4</f>
        <v>TJ Sokol Vodňany</v>
      </c>
      <c r="D52" t="str">
        <f>Los!B8</f>
        <v>Volno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</row>
    <row r="53" spans="3:12">
      <c r="C53" s="235" t="str">
        <f>D49</f>
        <v>TJ Sokol Křemže "A"</v>
      </c>
      <c r="D53" s="235" t="str">
        <f>D50</f>
        <v>TJ Sokol Křemže "B"</v>
      </c>
      <c r="E53" s="55">
        <f>E42</f>
        <v>278</v>
      </c>
      <c r="F53" s="55">
        <f t="shared" ref="F53:L53" si="4">F42</f>
        <v>218</v>
      </c>
      <c r="G53" s="55">
        <f t="shared" si="4"/>
        <v>12</v>
      </c>
      <c r="H53" s="55">
        <f t="shared" si="4"/>
        <v>4</v>
      </c>
      <c r="I53" s="55">
        <f t="shared" si="4"/>
        <v>6</v>
      </c>
      <c r="J53" s="55">
        <f t="shared" si="4"/>
        <v>2</v>
      </c>
      <c r="K53" s="55">
        <f t="shared" si="4"/>
        <v>3</v>
      </c>
      <c r="L53" s="55">
        <f t="shared" si="4"/>
        <v>1</v>
      </c>
    </row>
    <row r="54" spans="3:12">
      <c r="C54" s="235" t="str">
        <f>D49</f>
        <v>TJ Sokol Křemže "A"</v>
      </c>
      <c r="D54" s="235" t="str">
        <f>D51</f>
        <v>SKB Č. Krumlov "B"</v>
      </c>
      <c r="E54" s="55">
        <f>E45</f>
        <v>244</v>
      </c>
      <c r="F54" s="55">
        <f t="shared" ref="F54:L54" si="5">F45</f>
        <v>286</v>
      </c>
      <c r="G54" s="55">
        <f t="shared" si="5"/>
        <v>7</v>
      </c>
      <c r="H54" s="55">
        <f t="shared" si="5"/>
        <v>10</v>
      </c>
      <c r="I54" s="55">
        <f t="shared" si="5"/>
        <v>3</v>
      </c>
      <c r="J54" s="55">
        <f t="shared" si="5"/>
        <v>5</v>
      </c>
      <c r="K54" s="55">
        <f t="shared" si="5"/>
        <v>1</v>
      </c>
      <c r="L54" s="55">
        <f t="shared" si="5"/>
        <v>3</v>
      </c>
    </row>
    <row r="55" spans="3:12">
      <c r="C55" t="str">
        <f>D49</f>
        <v>TJ Sokol Křemže "A"</v>
      </c>
      <c r="D55" t="str">
        <f>D52</f>
        <v>Volno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</row>
    <row r="56" spans="3:12">
      <c r="C56" s="238" t="str">
        <f>D50</f>
        <v>TJ Sokol Křemže "B"</v>
      </c>
      <c r="D56" s="238" t="str">
        <f>D51</f>
        <v>SKB Č. Krumlov "B"</v>
      </c>
      <c r="E56" s="55">
        <f>F43</f>
        <v>255</v>
      </c>
      <c r="F56" s="55">
        <f>E43</f>
        <v>299</v>
      </c>
      <c r="G56" s="55">
        <f>H43</f>
        <v>6</v>
      </c>
      <c r="H56" s="55">
        <f>G43</f>
        <v>11</v>
      </c>
      <c r="I56" s="55">
        <f>J43</f>
        <v>3</v>
      </c>
      <c r="J56" s="55">
        <f>I43</f>
        <v>5</v>
      </c>
      <c r="K56" s="233">
        <f>L43</f>
        <v>1</v>
      </c>
      <c r="L56" s="233">
        <f>K43</f>
        <v>3</v>
      </c>
    </row>
    <row r="57" spans="3:12">
      <c r="C57" t="str">
        <f>D50</f>
        <v>TJ Sokol Křemže "B"</v>
      </c>
      <c r="D57" t="str">
        <f>D52</f>
        <v>Volno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</row>
    <row r="58" spans="3:12">
      <c r="C58" t="str">
        <f>D51</f>
        <v>SKB Č. Krumlov "B"</v>
      </c>
      <c r="D58" t="str">
        <f>D52</f>
        <v>Volno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</row>
  </sheetData>
  <mergeCells count="9">
    <mergeCell ref="B23:B32"/>
    <mergeCell ref="E40:F40"/>
    <mergeCell ref="G40:H40"/>
    <mergeCell ref="I40:J40"/>
    <mergeCell ref="E2:F2"/>
    <mergeCell ref="G2:H2"/>
    <mergeCell ref="I2:J2"/>
    <mergeCell ref="B3:B12"/>
    <mergeCell ref="B13:B2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8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S44"/>
  <sheetViews>
    <sheetView topLeftCell="A9" zoomScaleNormal="100" workbookViewId="0">
      <selection activeCell="B8" sqref="B8"/>
    </sheetView>
  </sheetViews>
  <sheetFormatPr defaultColWidth="9.109375" defaultRowHeight="13.2"/>
  <cols>
    <col min="1" max="1" width="10.6640625" style="3" customWidth="1"/>
    <col min="2" max="3" width="32.6640625" style="3" customWidth="1"/>
    <col min="4" max="4" width="3.6640625" style="3" customWidth="1"/>
    <col min="5" max="5" width="0.88671875" style="3" customWidth="1"/>
    <col min="6" max="7" width="3.6640625" style="3" customWidth="1"/>
    <col min="8" max="8" width="0.88671875" style="3" customWidth="1"/>
    <col min="9" max="10" width="3.6640625" style="3" customWidth="1"/>
    <col min="11" max="11" width="0.88671875" style="3" customWidth="1"/>
    <col min="12" max="12" width="3.6640625" style="3" customWidth="1"/>
    <col min="13" max="17" width="5.6640625" style="3" customWidth="1"/>
    <col min="18" max="18" width="5.109375" style="3" customWidth="1"/>
    <col min="19" max="19" width="15" style="3" customWidth="1"/>
    <col min="20" max="20" width="2.33203125" style="3" customWidth="1"/>
    <col min="21" max="16384" width="9.109375" style="3"/>
  </cols>
  <sheetData>
    <row r="1" spans="1:19" ht="25.2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00000000000001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30</v>
      </c>
    </row>
    <row r="3" spans="1:19" ht="20.100000000000001" customHeight="1" thickTop="1">
      <c r="A3" s="4" t="s">
        <v>3</v>
      </c>
      <c r="B3" s="5"/>
      <c r="C3" s="61" t="str">
        <f>Los!B12</f>
        <v>TJ Sokol Vodňany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19" ht="20.100000000000001" customHeight="1">
      <c r="A4" s="4" t="s">
        <v>4</v>
      </c>
      <c r="B4" s="8"/>
      <c r="C4" s="62" t="str">
        <f>Los!C12</f>
        <v>SKB Č. Krumlov "B"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00000000000001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141</v>
      </c>
      <c r="C8" s="72" t="s">
        <v>146</v>
      </c>
      <c r="D8" s="37">
        <v>9</v>
      </c>
      <c r="E8" s="38" t="s">
        <v>26</v>
      </c>
      <c r="F8" s="23">
        <v>21</v>
      </c>
      <c r="G8" s="37">
        <v>21</v>
      </c>
      <c r="H8" s="38" t="s">
        <v>26</v>
      </c>
      <c r="I8" s="23">
        <v>8</v>
      </c>
      <c r="J8" s="37">
        <v>21</v>
      </c>
      <c r="K8" s="38" t="s">
        <v>26</v>
      </c>
      <c r="L8" s="23">
        <v>19</v>
      </c>
      <c r="M8" s="41">
        <f t="shared" ref="M8" si="0">D8+G8+J8</f>
        <v>51</v>
      </c>
      <c r="N8" s="42">
        <f t="shared" ref="N8" si="1">F8+I8+L8</f>
        <v>48</v>
      </c>
      <c r="O8" s="24">
        <f t="shared" ref="O8" si="2">D36+G36+J36</f>
        <v>2</v>
      </c>
      <c r="P8" s="23">
        <f t="shared" ref="P8" si="3">F36+I36+L36</f>
        <v>1</v>
      </c>
      <c r="Q8" s="24">
        <f t="shared" ref="Q8" si="4">IF(O8&gt;P8,1,0)</f>
        <v>1</v>
      </c>
      <c r="R8" s="23">
        <f t="shared" ref="R8" si="5">IF(P8&gt;O8,1,0)</f>
        <v>0</v>
      </c>
      <c r="S8" s="152" t="str">
        <f>C3</f>
        <v>TJ Sokol Vodňany</v>
      </c>
    </row>
    <row r="9" spans="1:19" ht="30" customHeight="1">
      <c r="A9" s="59" t="s">
        <v>85</v>
      </c>
      <c r="B9" s="72" t="s">
        <v>142</v>
      </c>
      <c r="C9" s="72" t="s">
        <v>121</v>
      </c>
      <c r="D9" s="37">
        <v>21</v>
      </c>
      <c r="E9" s="37" t="s">
        <v>26</v>
      </c>
      <c r="F9" s="23">
        <v>14</v>
      </c>
      <c r="G9" s="37">
        <v>21</v>
      </c>
      <c r="H9" s="37" t="s">
        <v>26</v>
      </c>
      <c r="I9" s="23">
        <v>13</v>
      </c>
      <c r="J9" s="37"/>
      <c r="K9" s="37" t="s">
        <v>26</v>
      </c>
      <c r="L9" s="23"/>
      <c r="M9" s="41">
        <f t="shared" ref="M9:M15" si="6">D9+G9+J9</f>
        <v>42</v>
      </c>
      <c r="N9" s="42">
        <f t="shared" ref="N9:N15" si="7">F9+I9+L9</f>
        <v>27</v>
      </c>
      <c r="O9" s="24">
        <f t="shared" ref="O9:O15" si="8">D37+G37+J37</f>
        <v>2</v>
      </c>
      <c r="P9" s="23">
        <f t="shared" ref="P9:P15" si="9">F37+I37+L37</f>
        <v>0</v>
      </c>
      <c r="Q9" s="24">
        <f t="shared" ref="Q9:Q15" si="10">IF(O9&gt;P9,1,0)</f>
        <v>1</v>
      </c>
      <c r="R9" s="23">
        <f t="shared" ref="R9:R15" si="11">IF(P9&gt;O9,1,0)</f>
        <v>0</v>
      </c>
      <c r="S9" s="152" t="str">
        <f>C4</f>
        <v>SKB Č. Krumlov "B"</v>
      </c>
    </row>
    <row r="10" spans="1:19" ht="30" customHeight="1">
      <c r="A10" s="59" t="s">
        <v>74</v>
      </c>
      <c r="B10" s="72" t="s">
        <v>143</v>
      </c>
      <c r="C10" s="72" t="s">
        <v>147</v>
      </c>
      <c r="D10" s="37">
        <v>8</v>
      </c>
      <c r="E10" s="37" t="s">
        <v>26</v>
      </c>
      <c r="F10" s="23">
        <v>21</v>
      </c>
      <c r="G10" s="37">
        <v>12</v>
      </c>
      <c r="H10" s="37" t="s">
        <v>26</v>
      </c>
      <c r="I10" s="23">
        <v>21</v>
      </c>
      <c r="J10" s="37"/>
      <c r="K10" s="37" t="s">
        <v>26</v>
      </c>
      <c r="L10" s="23"/>
      <c r="M10" s="41">
        <f t="shared" si="6"/>
        <v>20</v>
      </c>
      <c r="N10" s="42">
        <f t="shared" si="7"/>
        <v>42</v>
      </c>
      <c r="O10" s="24">
        <f t="shared" si="8"/>
        <v>0</v>
      </c>
      <c r="P10" s="23">
        <f t="shared" si="9"/>
        <v>2</v>
      </c>
      <c r="Q10" s="24">
        <f t="shared" si="10"/>
        <v>0</v>
      </c>
      <c r="R10" s="23">
        <f t="shared" si="11"/>
        <v>1</v>
      </c>
      <c r="S10" s="152" t="str">
        <f>C3</f>
        <v>TJ Sokol Vodňany</v>
      </c>
    </row>
    <row r="11" spans="1:19" ht="30" customHeight="1">
      <c r="A11" s="59" t="s">
        <v>84</v>
      </c>
      <c r="B11" s="72" t="s">
        <v>137</v>
      </c>
      <c r="C11" s="72" t="s">
        <v>123</v>
      </c>
      <c r="D11" s="37">
        <v>14</v>
      </c>
      <c r="E11" s="37" t="s">
        <v>26</v>
      </c>
      <c r="F11" s="23">
        <v>21</v>
      </c>
      <c r="G11" s="37">
        <v>14</v>
      </c>
      <c r="H11" s="37" t="s">
        <v>26</v>
      </c>
      <c r="I11" s="23">
        <v>21</v>
      </c>
      <c r="J11" s="37"/>
      <c r="K11" s="37" t="s">
        <v>26</v>
      </c>
      <c r="L11" s="23"/>
      <c r="M11" s="41">
        <f t="shared" si="6"/>
        <v>28</v>
      </c>
      <c r="N11" s="42">
        <f t="shared" si="7"/>
        <v>42</v>
      </c>
      <c r="O11" s="24">
        <f t="shared" si="8"/>
        <v>0</v>
      </c>
      <c r="P11" s="23">
        <f t="shared" si="9"/>
        <v>2</v>
      </c>
      <c r="Q11" s="24">
        <f t="shared" si="10"/>
        <v>0</v>
      </c>
      <c r="R11" s="23">
        <f t="shared" si="11"/>
        <v>1</v>
      </c>
      <c r="S11" s="152" t="str">
        <f>C4</f>
        <v>SKB Č. Krumlov "B"</v>
      </c>
    </row>
    <row r="12" spans="1:19" ht="30" customHeight="1">
      <c r="A12" s="59" t="s">
        <v>25</v>
      </c>
      <c r="B12" s="72" t="s">
        <v>144</v>
      </c>
      <c r="C12" s="72" t="s">
        <v>125</v>
      </c>
      <c r="D12" s="37">
        <v>12</v>
      </c>
      <c r="E12" s="37" t="s">
        <v>26</v>
      </c>
      <c r="F12" s="23">
        <v>21</v>
      </c>
      <c r="G12" s="37">
        <v>4</v>
      </c>
      <c r="H12" s="37" t="s">
        <v>26</v>
      </c>
      <c r="I12" s="23">
        <v>21</v>
      </c>
      <c r="J12" s="37"/>
      <c r="K12" s="37" t="s">
        <v>26</v>
      </c>
      <c r="L12" s="23"/>
      <c r="M12" s="41">
        <f t="shared" si="6"/>
        <v>16</v>
      </c>
      <c r="N12" s="42">
        <f t="shared" si="7"/>
        <v>42</v>
      </c>
      <c r="O12" s="24">
        <f t="shared" si="8"/>
        <v>0</v>
      </c>
      <c r="P12" s="23">
        <f t="shared" si="9"/>
        <v>2</v>
      </c>
      <c r="Q12" s="24">
        <f t="shared" si="10"/>
        <v>0</v>
      </c>
      <c r="R12" s="23">
        <f t="shared" si="11"/>
        <v>1</v>
      </c>
      <c r="S12" s="152" t="str">
        <f>C3</f>
        <v>TJ Sokol Vodňany</v>
      </c>
    </row>
    <row r="13" spans="1:19" ht="30" customHeight="1">
      <c r="A13" s="59" t="s">
        <v>24</v>
      </c>
      <c r="B13" s="72" t="s">
        <v>124</v>
      </c>
      <c r="C13" s="72" t="s">
        <v>126</v>
      </c>
      <c r="D13" s="37">
        <v>6</v>
      </c>
      <c r="E13" s="37" t="s">
        <v>26</v>
      </c>
      <c r="F13" s="23">
        <v>21</v>
      </c>
      <c r="G13" s="37">
        <v>7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6"/>
        <v>13</v>
      </c>
      <c r="N13" s="42">
        <f t="shared" si="7"/>
        <v>42</v>
      </c>
      <c r="O13" s="24">
        <f t="shared" si="8"/>
        <v>0</v>
      </c>
      <c r="P13" s="23">
        <f t="shared" si="9"/>
        <v>2</v>
      </c>
      <c r="Q13" s="24">
        <f t="shared" si="10"/>
        <v>0</v>
      </c>
      <c r="R13" s="23">
        <f t="shared" si="11"/>
        <v>1</v>
      </c>
      <c r="S13" s="152" t="str">
        <f>C4</f>
        <v>SKB Č. Krumlov "B"</v>
      </c>
    </row>
    <row r="14" spans="1:19" ht="30" customHeight="1">
      <c r="A14" s="59" t="s">
        <v>105</v>
      </c>
      <c r="B14" s="72" t="s">
        <v>145</v>
      </c>
      <c r="C14" s="72" t="s">
        <v>148</v>
      </c>
      <c r="D14" s="37">
        <v>13</v>
      </c>
      <c r="E14" s="37" t="s">
        <v>26</v>
      </c>
      <c r="F14" s="23">
        <v>21</v>
      </c>
      <c r="G14" s="37">
        <v>14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6"/>
        <v>27</v>
      </c>
      <c r="N14" s="42">
        <f t="shared" si="7"/>
        <v>42</v>
      </c>
      <c r="O14" s="24">
        <f t="shared" si="8"/>
        <v>0</v>
      </c>
      <c r="P14" s="23">
        <f t="shared" si="9"/>
        <v>2</v>
      </c>
      <c r="Q14" s="24">
        <f t="shared" si="10"/>
        <v>0</v>
      </c>
      <c r="R14" s="23">
        <f t="shared" si="11"/>
        <v>1</v>
      </c>
      <c r="S14" s="152" t="str">
        <f>C3</f>
        <v>TJ Sokol Vodňany</v>
      </c>
    </row>
    <row r="15" spans="1:19" ht="30" customHeight="1" thickBot="1">
      <c r="A15" s="59" t="s">
        <v>23</v>
      </c>
      <c r="B15" s="72" t="s">
        <v>127</v>
      </c>
      <c r="C15" s="72" t="s">
        <v>128</v>
      </c>
      <c r="D15" s="37">
        <v>21</v>
      </c>
      <c r="E15" s="37" t="s">
        <v>26</v>
      </c>
      <c r="F15" s="23">
        <v>5</v>
      </c>
      <c r="G15" s="37">
        <v>21</v>
      </c>
      <c r="H15" s="37" t="s">
        <v>26</v>
      </c>
      <c r="I15" s="23">
        <v>5</v>
      </c>
      <c r="J15" s="37"/>
      <c r="K15" s="37" t="s">
        <v>26</v>
      </c>
      <c r="L15" s="23"/>
      <c r="M15" s="41">
        <f t="shared" si="6"/>
        <v>42</v>
      </c>
      <c r="N15" s="42">
        <f t="shared" si="7"/>
        <v>10</v>
      </c>
      <c r="O15" s="24">
        <f t="shared" si="8"/>
        <v>2</v>
      </c>
      <c r="P15" s="23">
        <f t="shared" si="9"/>
        <v>0</v>
      </c>
      <c r="Q15" s="24">
        <f t="shared" si="10"/>
        <v>1</v>
      </c>
      <c r="R15" s="23">
        <f t="shared" si="11"/>
        <v>0</v>
      </c>
      <c r="S15" s="152" t="str">
        <f>C4</f>
        <v>SKB Č. Krumlov "B"</v>
      </c>
    </row>
    <row r="16" spans="1:19" ht="35.1" customHeight="1" thickBot="1">
      <c r="A16" s="66" t="s">
        <v>10</v>
      </c>
      <c r="B16" s="67" t="str">
        <f>IF(Q16+R16=0,C45,IF(Q16=R16,C44,IF(Q16&gt;R16,C3,C4)))</f>
        <v>SKB Č. Krumlov "B"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12">SUM(M8:M15)</f>
        <v>239</v>
      </c>
      <c r="N16" s="44">
        <f t="shared" si="12"/>
        <v>295</v>
      </c>
      <c r="O16" s="43">
        <f t="shared" si="12"/>
        <v>6</v>
      </c>
      <c r="P16" s="45">
        <f t="shared" si="12"/>
        <v>11</v>
      </c>
      <c r="Q16" s="43">
        <f t="shared" si="12"/>
        <v>3</v>
      </c>
      <c r="R16" s="44">
        <f t="shared" si="12"/>
        <v>5</v>
      </c>
      <c r="S16" s="1"/>
    </row>
    <row r="17" spans="1:19" ht="1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00000000000001" customHeight="1">
      <c r="A20" s="29" t="s">
        <v>13</v>
      </c>
      <c r="B20" s="3" t="s">
        <v>16</v>
      </c>
    </row>
    <row r="21" spans="1:19" ht="20.100000000000001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0</v>
      </c>
      <c r="E36" s="58"/>
      <c r="F36" s="58">
        <f>IF(F8&gt;D8,1,0)</f>
        <v>1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1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13">IF(D9&gt;F9,1,0)</f>
        <v>1</v>
      </c>
      <c r="E37" s="58"/>
      <c r="F37" s="58">
        <f t="shared" ref="F37:F43" si="14">IF(F9&gt;D9,1,0)</f>
        <v>0</v>
      </c>
      <c r="G37" s="58">
        <f t="shared" ref="G37:G43" si="15">IF(G9&gt;I9,1,0)</f>
        <v>1</v>
      </c>
      <c r="H37" s="58"/>
      <c r="I37" s="58">
        <f t="shared" ref="I37:I43" si="16">IF(I9&gt;G9,1,0)</f>
        <v>0</v>
      </c>
      <c r="J37" s="58">
        <f t="shared" ref="J37:J43" si="17">IF(J9&gt;L9,1,0)</f>
        <v>0</v>
      </c>
      <c r="K37" s="58"/>
      <c r="L37" s="58">
        <f t="shared" ref="L37:L43" si="18">IF(L9&gt;J9,1,0)</f>
        <v>0</v>
      </c>
    </row>
    <row r="38" spans="1:12" hidden="1">
      <c r="A38" s="30"/>
      <c r="C38" s="3" t="s">
        <v>74</v>
      </c>
      <c r="D38" s="58">
        <f t="shared" si="13"/>
        <v>0</v>
      </c>
      <c r="E38" s="58"/>
      <c r="F38" s="58">
        <f t="shared" si="14"/>
        <v>1</v>
      </c>
      <c r="G38" s="58">
        <f t="shared" si="15"/>
        <v>0</v>
      </c>
      <c r="H38" s="58"/>
      <c r="I38" s="58">
        <f t="shared" si="16"/>
        <v>1</v>
      </c>
      <c r="J38" s="58">
        <f t="shared" si="17"/>
        <v>0</v>
      </c>
      <c r="K38" s="58"/>
      <c r="L38" s="58">
        <f t="shared" si="18"/>
        <v>0</v>
      </c>
    </row>
    <row r="39" spans="1:12" hidden="1">
      <c r="A39" s="31"/>
      <c r="C39" s="3" t="s">
        <v>84</v>
      </c>
      <c r="D39" s="58">
        <f t="shared" si="13"/>
        <v>0</v>
      </c>
      <c r="E39" s="58"/>
      <c r="F39" s="58">
        <f t="shared" si="14"/>
        <v>1</v>
      </c>
      <c r="G39" s="58">
        <f t="shared" si="15"/>
        <v>0</v>
      </c>
      <c r="H39" s="58"/>
      <c r="I39" s="58">
        <f t="shared" si="16"/>
        <v>1</v>
      </c>
      <c r="J39" s="58">
        <f t="shared" si="17"/>
        <v>0</v>
      </c>
      <c r="K39" s="58"/>
      <c r="L39" s="58">
        <f t="shared" si="18"/>
        <v>0</v>
      </c>
    </row>
    <row r="40" spans="1:12" hidden="1">
      <c r="C40" s="3" t="s">
        <v>25</v>
      </c>
      <c r="D40" s="58">
        <f t="shared" si="13"/>
        <v>0</v>
      </c>
      <c r="E40" s="58"/>
      <c r="F40" s="58">
        <f t="shared" si="14"/>
        <v>1</v>
      </c>
      <c r="G40" s="58">
        <f t="shared" si="15"/>
        <v>0</v>
      </c>
      <c r="H40" s="58"/>
      <c r="I40" s="58">
        <f t="shared" si="16"/>
        <v>1</v>
      </c>
      <c r="J40" s="58">
        <f t="shared" si="17"/>
        <v>0</v>
      </c>
      <c r="K40" s="58"/>
      <c r="L40" s="58">
        <f t="shared" si="18"/>
        <v>0</v>
      </c>
    </row>
    <row r="41" spans="1:12" hidden="1">
      <c r="C41" s="3" t="s">
        <v>24</v>
      </c>
      <c r="D41" s="58">
        <f t="shared" si="13"/>
        <v>0</v>
      </c>
      <c r="E41" s="58"/>
      <c r="F41" s="58">
        <f t="shared" si="14"/>
        <v>1</v>
      </c>
      <c r="G41" s="58">
        <f t="shared" si="15"/>
        <v>0</v>
      </c>
      <c r="H41" s="58"/>
      <c r="I41" s="58">
        <f t="shared" si="16"/>
        <v>1</v>
      </c>
      <c r="J41" s="58">
        <f t="shared" si="17"/>
        <v>0</v>
      </c>
      <c r="K41" s="58"/>
      <c r="L41" s="58">
        <f t="shared" si="18"/>
        <v>0</v>
      </c>
    </row>
    <row r="42" spans="1:12" hidden="1">
      <c r="C42" s="3" t="s">
        <v>105</v>
      </c>
      <c r="D42" s="58">
        <f t="shared" si="13"/>
        <v>0</v>
      </c>
      <c r="E42" s="58"/>
      <c r="F42" s="58">
        <f t="shared" si="14"/>
        <v>1</v>
      </c>
      <c r="G42" s="58">
        <f t="shared" si="15"/>
        <v>0</v>
      </c>
      <c r="H42" s="58"/>
      <c r="I42" s="58">
        <f t="shared" si="16"/>
        <v>1</v>
      </c>
      <c r="J42" s="58">
        <f t="shared" si="17"/>
        <v>0</v>
      </c>
      <c r="K42" s="58"/>
      <c r="L42" s="58">
        <f t="shared" si="18"/>
        <v>0</v>
      </c>
    </row>
    <row r="43" spans="1:12" hidden="1">
      <c r="C43" s="3" t="s">
        <v>23</v>
      </c>
      <c r="D43" s="58">
        <f t="shared" si="13"/>
        <v>1</v>
      </c>
      <c r="E43" s="58"/>
      <c r="F43" s="58">
        <f t="shared" si="14"/>
        <v>0</v>
      </c>
      <c r="G43" s="58">
        <f t="shared" si="15"/>
        <v>1</v>
      </c>
      <c r="H43" s="58"/>
      <c r="I43" s="58">
        <f t="shared" si="16"/>
        <v>0</v>
      </c>
      <c r="J43" s="58">
        <f t="shared" si="17"/>
        <v>0</v>
      </c>
      <c r="K43" s="58"/>
      <c r="L43" s="58">
        <f t="shared" si="18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C8:C11" name="Oblast1"/>
    <protectedRange sqref="B8:B11" name="Oblast1_1"/>
    <protectedRange sqref="L12:L15" name="Oblast7_1"/>
    <protectedRange sqref="J12:J15" name="Oblast6_1"/>
    <protectedRange sqref="I12:I15" name="Oblast5_1"/>
    <protectedRange sqref="G12:G15" name="Oblast4_1"/>
    <protectedRange sqref="F12 F14:F15" name="Oblast3_1"/>
    <protectedRange sqref="D12 D14:D15" name="Oblast2_1"/>
    <protectedRange sqref="B12:C15" name="Oblast1_2"/>
    <protectedRange sqref="F13" name="Oblast3_2_1"/>
    <protectedRange sqref="D13" name="Oblast2_2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S44"/>
  <sheetViews>
    <sheetView topLeftCell="A8" zoomScaleNormal="100" workbookViewId="0">
      <selection activeCell="B8" sqref="B8"/>
    </sheetView>
  </sheetViews>
  <sheetFormatPr defaultColWidth="9.109375" defaultRowHeight="13.2"/>
  <cols>
    <col min="1" max="1" width="10.6640625" style="3" customWidth="1"/>
    <col min="2" max="3" width="32.6640625" style="3" customWidth="1"/>
    <col min="4" max="4" width="3.6640625" style="3" customWidth="1"/>
    <col min="5" max="5" width="0.88671875" style="3" customWidth="1"/>
    <col min="6" max="7" width="3.6640625" style="3" customWidth="1"/>
    <col min="8" max="8" width="0.88671875" style="3" customWidth="1"/>
    <col min="9" max="10" width="3.6640625" style="3" customWidth="1"/>
    <col min="11" max="11" width="0.88671875" style="3" customWidth="1"/>
    <col min="12" max="12" width="3.6640625" style="3" customWidth="1"/>
    <col min="13" max="17" width="5.6640625" style="3" customWidth="1"/>
    <col min="18" max="18" width="5.109375" style="3" customWidth="1"/>
    <col min="19" max="19" width="15" style="3" customWidth="1"/>
    <col min="20" max="20" width="2.33203125" style="3" customWidth="1"/>
    <col min="21" max="16384" width="9.109375" style="3"/>
  </cols>
  <sheetData>
    <row r="1" spans="1:19" ht="25.2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00000000000001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31</v>
      </c>
    </row>
    <row r="3" spans="1:19" ht="20.100000000000001" customHeight="1" thickTop="1">
      <c r="A3" s="4" t="s">
        <v>3</v>
      </c>
      <c r="B3" s="5"/>
      <c r="C3" s="61" t="str">
        <f>Los!B13</f>
        <v>TJ Sokol Křemže "A"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19" ht="20.100000000000001" customHeight="1">
      <c r="A4" s="4" t="s">
        <v>4</v>
      </c>
      <c r="B4" s="8"/>
      <c r="C4" s="62" t="str">
        <f>Los!C13</f>
        <v>TJ Sokol Křemže "B"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00000000000001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129</v>
      </c>
      <c r="C8" s="72" t="s">
        <v>150</v>
      </c>
      <c r="D8" s="37">
        <v>21</v>
      </c>
      <c r="E8" s="38" t="s">
        <v>26</v>
      </c>
      <c r="F8" s="23">
        <v>10</v>
      </c>
      <c r="G8" s="37">
        <v>21</v>
      </c>
      <c r="H8" s="38" t="s">
        <v>26</v>
      </c>
      <c r="I8" s="23">
        <v>12</v>
      </c>
      <c r="J8" s="37"/>
      <c r="K8" s="38" t="s">
        <v>26</v>
      </c>
      <c r="L8" s="23"/>
      <c r="M8" s="41">
        <f t="shared" ref="M8:M15" si="0">D8+G8+J8</f>
        <v>42</v>
      </c>
      <c r="N8" s="42">
        <f t="shared" ref="N8:N15" si="1">F8+I8+L8</f>
        <v>22</v>
      </c>
      <c r="O8" s="24">
        <f t="shared" ref="O8:O15" si="2">D36+G36+J36</f>
        <v>2</v>
      </c>
      <c r="P8" s="23">
        <f t="shared" ref="P8:P15" si="3">F36+I36+L36</f>
        <v>0</v>
      </c>
      <c r="Q8" s="24">
        <f t="shared" ref="Q8:Q15" si="4">IF(O8&gt;P8,1,0)</f>
        <v>1</v>
      </c>
      <c r="R8" s="23">
        <f t="shared" ref="R8:R15" si="5">IF(P8&gt;O8,1,0)</f>
        <v>0</v>
      </c>
      <c r="S8" s="152" t="str">
        <f>C3</f>
        <v>TJ Sokol Křemže "A"</v>
      </c>
    </row>
    <row r="9" spans="1:19" ht="30" customHeight="1">
      <c r="A9" s="59" t="s">
        <v>85</v>
      </c>
      <c r="B9" s="72" t="s">
        <v>138</v>
      </c>
      <c r="C9" s="72" t="s">
        <v>151</v>
      </c>
      <c r="D9" s="37">
        <v>21</v>
      </c>
      <c r="E9" s="37" t="s">
        <v>26</v>
      </c>
      <c r="F9" s="23">
        <v>11</v>
      </c>
      <c r="G9" s="37">
        <v>23</v>
      </c>
      <c r="H9" s="37" t="s">
        <v>26</v>
      </c>
      <c r="I9" s="23">
        <v>21</v>
      </c>
      <c r="J9" s="37"/>
      <c r="K9" s="37" t="s">
        <v>26</v>
      </c>
      <c r="L9" s="23"/>
      <c r="M9" s="41">
        <f t="shared" si="0"/>
        <v>44</v>
      </c>
      <c r="N9" s="42">
        <f t="shared" si="1"/>
        <v>32</v>
      </c>
      <c r="O9" s="24">
        <f t="shared" si="2"/>
        <v>2</v>
      </c>
      <c r="P9" s="23">
        <f t="shared" si="3"/>
        <v>0</v>
      </c>
      <c r="Q9" s="24">
        <f t="shared" si="4"/>
        <v>1</v>
      </c>
      <c r="R9" s="23">
        <f t="shared" si="5"/>
        <v>0</v>
      </c>
      <c r="S9" s="152" t="str">
        <f>C4</f>
        <v>TJ Sokol Křemže "B"</v>
      </c>
    </row>
    <row r="10" spans="1:19" ht="30" customHeight="1">
      <c r="A10" s="59" t="s">
        <v>74</v>
      </c>
      <c r="B10" s="72" t="s">
        <v>122</v>
      </c>
      <c r="C10" s="72" t="s">
        <v>152</v>
      </c>
      <c r="D10" s="37">
        <v>0</v>
      </c>
      <c r="E10" s="37" t="s">
        <v>26</v>
      </c>
      <c r="F10" s="23">
        <v>21</v>
      </c>
      <c r="G10" s="37">
        <v>0</v>
      </c>
      <c r="H10" s="37" t="s">
        <v>26</v>
      </c>
      <c r="I10" s="23">
        <v>21</v>
      </c>
      <c r="J10" s="37"/>
      <c r="K10" s="37" t="s">
        <v>26</v>
      </c>
      <c r="L10" s="23"/>
      <c r="M10" s="41">
        <f t="shared" si="0"/>
        <v>0</v>
      </c>
      <c r="N10" s="42">
        <f t="shared" si="1"/>
        <v>42</v>
      </c>
      <c r="O10" s="24">
        <f t="shared" si="2"/>
        <v>0</v>
      </c>
      <c r="P10" s="23">
        <f t="shared" si="3"/>
        <v>2</v>
      </c>
      <c r="Q10" s="24">
        <f t="shared" si="4"/>
        <v>0</v>
      </c>
      <c r="R10" s="23">
        <f t="shared" si="5"/>
        <v>1</v>
      </c>
      <c r="S10" s="152" t="str">
        <f>C3</f>
        <v>TJ Sokol Křemže "A"</v>
      </c>
    </row>
    <row r="11" spans="1:19" ht="30" customHeight="1">
      <c r="A11" s="59" t="s">
        <v>84</v>
      </c>
      <c r="B11" s="72" t="s">
        <v>130</v>
      </c>
      <c r="C11" s="72" t="s">
        <v>153</v>
      </c>
      <c r="D11" s="37">
        <v>21</v>
      </c>
      <c r="E11" s="37" t="s">
        <v>26</v>
      </c>
      <c r="F11" s="23">
        <v>3</v>
      </c>
      <c r="G11" s="37">
        <v>21</v>
      </c>
      <c r="H11" s="37" t="s">
        <v>26</v>
      </c>
      <c r="I11" s="23">
        <v>13</v>
      </c>
      <c r="J11" s="37"/>
      <c r="K11" s="37" t="s">
        <v>26</v>
      </c>
      <c r="L11" s="23"/>
      <c r="M11" s="41">
        <f t="shared" si="0"/>
        <v>42</v>
      </c>
      <c r="N11" s="42">
        <f t="shared" si="1"/>
        <v>16</v>
      </c>
      <c r="O11" s="24">
        <f t="shared" si="2"/>
        <v>2</v>
      </c>
      <c r="P11" s="23">
        <f t="shared" si="3"/>
        <v>0</v>
      </c>
      <c r="Q11" s="24">
        <f t="shared" si="4"/>
        <v>1</v>
      </c>
      <c r="R11" s="23">
        <f t="shared" si="5"/>
        <v>0</v>
      </c>
      <c r="S11" s="152" t="str">
        <f>C4</f>
        <v>TJ Sokol Křemže "B"</v>
      </c>
    </row>
    <row r="12" spans="1:19" ht="30" customHeight="1">
      <c r="A12" s="59" t="s">
        <v>25</v>
      </c>
      <c r="B12" s="72" t="s">
        <v>149</v>
      </c>
      <c r="C12" s="72" t="s">
        <v>154</v>
      </c>
      <c r="D12" s="37">
        <v>21</v>
      </c>
      <c r="E12" s="37" t="s">
        <v>26</v>
      </c>
      <c r="F12" s="23">
        <v>12</v>
      </c>
      <c r="G12" s="37">
        <v>21</v>
      </c>
      <c r="H12" s="37" t="s">
        <v>26</v>
      </c>
      <c r="I12" s="23">
        <v>17</v>
      </c>
      <c r="J12" s="37"/>
      <c r="K12" s="37" t="s">
        <v>26</v>
      </c>
      <c r="L12" s="23"/>
      <c r="M12" s="41">
        <f t="shared" si="0"/>
        <v>42</v>
      </c>
      <c r="N12" s="42">
        <f t="shared" si="1"/>
        <v>29</v>
      </c>
      <c r="O12" s="24">
        <f t="shared" si="2"/>
        <v>2</v>
      </c>
      <c r="P12" s="23">
        <f t="shared" si="3"/>
        <v>0</v>
      </c>
      <c r="Q12" s="24">
        <f t="shared" si="4"/>
        <v>1</v>
      </c>
      <c r="R12" s="23">
        <f t="shared" si="5"/>
        <v>0</v>
      </c>
      <c r="S12" s="152" t="str">
        <f>C3</f>
        <v>TJ Sokol Křemže "A"</v>
      </c>
    </row>
    <row r="13" spans="1:19" ht="30" customHeight="1">
      <c r="A13" s="59" t="s">
        <v>24</v>
      </c>
      <c r="B13" s="72" t="s">
        <v>131</v>
      </c>
      <c r="C13" s="72" t="s">
        <v>155</v>
      </c>
      <c r="D13" s="37">
        <v>21</v>
      </c>
      <c r="E13" s="37" t="s">
        <v>26</v>
      </c>
      <c r="F13" s="23">
        <v>7</v>
      </c>
      <c r="G13" s="37">
        <v>21</v>
      </c>
      <c r="H13" s="37" t="s">
        <v>26</v>
      </c>
      <c r="I13" s="23">
        <v>8</v>
      </c>
      <c r="J13" s="37"/>
      <c r="K13" s="37" t="s">
        <v>26</v>
      </c>
      <c r="L13" s="23"/>
      <c r="M13" s="41">
        <f t="shared" si="0"/>
        <v>42</v>
      </c>
      <c r="N13" s="42">
        <f t="shared" si="1"/>
        <v>15</v>
      </c>
      <c r="O13" s="24">
        <f t="shared" si="2"/>
        <v>2</v>
      </c>
      <c r="P13" s="23">
        <f t="shared" si="3"/>
        <v>0</v>
      </c>
      <c r="Q13" s="24">
        <f t="shared" si="4"/>
        <v>1</v>
      </c>
      <c r="R13" s="23">
        <f t="shared" si="5"/>
        <v>0</v>
      </c>
      <c r="S13" s="152" t="str">
        <f>C4</f>
        <v>TJ Sokol Křemže "B"</v>
      </c>
    </row>
    <row r="14" spans="1:19" ht="30" customHeight="1">
      <c r="A14" s="59" t="s">
        <v>105</v>
      </c>
      <c r="B14" s="72" t="s">
        <v>133</v>
      </c>
      <c r="C14" s="72" t="s">
        <v>135</v>
      </c>
      <c r="D14" s="37">
        <v>13</v>
      </c>
      <c r="E14" s="37" t="s">
        <v>26</v>
      </c>
      <c r="F14" s="23">
        <v>21</v>
      </c>
      <c r="G14" s="37">
        <v>11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0"/>
        <v>24</v>
      </c>
      <c r="N14" s="42">
        <f t="shared" si="1"/>
        <v>42</v>
      </c>
      <c r="O14" s="24">
        <f t="shared" si="2"/>
        <v>0</v>
      </c>
      <c r="P14" s="23">
        <f t="shared" si="3"/>
        <v>2</v>
      </c>
      <c r="Q14" s="24">
        <f t="shared" si="4"/>
        <v>0</v>
      </c>
      <c r="R14" s="23">
        <f t="shared" si="5"/>
        <v>1</v>
      </c>
      <c r="S14" s="152" t="str">
        <f>C3</f>
        <v>TJ Sokol Křemže "A"</v>
      </c>
    </row>
    <row r="15" spans="1:19" ht="30" customHeight="1" thickBot="1">
      <c r="A15" s="59" t="s">
        <v>23</v>
      </c>
      <c r="B15" s="72" t="s">
        <v>132</v>
      </c>
      <c r="C15" s="72" t="s">
        <v>156</v>
      </c>
      <c r="D15" s="37">
        <v>21</v>
      </c>
      <c r="E15" s="37" t="s">
        <v>26</v>
      </c>
      <c r="F15" s="23">
        <v>10</v>
      </c>
      <c r="G15" s="37">
        <v>21</v>
      </c>
      <c r="H15" s="37" t="s">
        <v>26</v>
      </c>
      <c r="I15" s="23">
        <v>10</v>
      </c>
      <c r="J15" s="37"/>
      <c r="K15" s="37" t="s">
        <v>26</v>
      </c>
      <c r="L15" s="23"/>
      <c r="M15" s="41">
        <f t="shared" si="0"/>
        <v>42</v>
      </c>
      <c r="N15" s="42">
        <f t="shared" si="1"/>
        <v>20</v>
      </c>
      <c r="O15" s="24">
        <f t="shared" si="2"/>
        <v>2</v>
      </c>
      <c r="P15" s="23">
        <f t="shared" si="3"/>
        <v>0</v>
      </c>
      <c r="Q15" s="24">
        <f t="shared" si="4"/>
        <v>1</v>
      </c>
      <c r="R15" s="23">
        <f t="shared" si="5"/>
        <v>0</v>
      </c>
      <c r="S15" s="152" t="str">
        <f>C4</f>
        <v>TJ Sokol Křemže "B"</v>
      </c>
    </row>
    <row r="16" spans="1:19" ht="35.1" customHeight="1" thickBot="1">
      <c r="A16" s="66" t="s">
        <v>10</v>
      </c>
      <c r="B16" s="67" t="str">
        <f>IF(Q16+R16=0,C45,IF(Q16=R16,C44,IF(Q16&gt;R16,C3,C4)))</f>
        <v>TJ Sokol Křemže "A"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278</v>
      </c>
      <c r="N16" s="44">
        <f t="shared" si="6"/>
        <v>218</v>
      </c>
      <c r="O16" s="43">
        <f t="shared" si="6"/>
        <v>12</v>
      </c>
      <c r="P16" s="45">
        <f t="shared" si="6"/>
        <v>4</v>
      </c>
      <c r="Q16" s="43">
        <f t="shared" si="6"/>
        <v>6</v>
      </c>
      <c r="R16" s="44">
        <f t="shared" si="6"/>
        <v>2</v>
      </c>
      <c r="S16" s="1"/>
    </row>
    <row r="17" spans="1:19" ht="1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00000000000001" customHeight="1">
      <c r="A20" s="29" t="s">
        <v>13</v>
      </c>
      <c r="B20" s="3" t="s">
        <v>16</v>
      </c>
    </row>
    <row r="21" spans="1:19" ht="20.100000000000001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7">IF(D9&gt;F9,1,0)</f>
        <v>1</v>
      </c>
      <c r="E37" s="58"/>
      <c r="F37" s="58">
        <f t="shared" ref="F37:F43" si="8">IF(F9&gt;D9,1,0)</f>
        <v>0</v>
      </c>
      <c r="G37" s="58">
        <f t="shared" ref="G37:G43" si="9">IF(G9&gt;I9,1,0)</f>
        <v>1</v>
      </c>
      <c r="H37" s="58"/>
      <c r="I37" s="58">
        <f t="shared" ref="I37:I43" si="10">IF(I9&gt;G9,1,0)</f>
        <v>0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0</v>
      </c>
      <c r="E38" s="58"/>
      <c r="F38" s="58">
        <f t="shared" si="8"/>
        <v>1</v>
      </c>
      <c r="G38" s="58">
        <f t="shared" si="9"/>
        <v>0</v>
      </c>
      <c r="H38" s="58"/>
      <c r="I38" s="58">
        <f t="shared" si="10"/>
        <v>1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84</v>
      </c>
      <c r="D39" s="58">
        <f t="shared" si="7"/>
        <v>1</v>
      </c>
      <c r="E39" s="58"/>
      <c r="F39" s="58">
        <f t="shared" si="8"/>
        <v>0</v>
      </c>
      <c r="G39" s="58">
        <f t="shared" si="9"/>
        <v>1</v>
      </c>
      <c r="H39" s="58"/>
      <c r="I39" s="58">
        <f t="shared" si="10"/>
        <v>0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1</v>
      </c>
      <c r="E40" s="58"/>
      <c r="F40" s="58">
        <f t="shared" si="8"/>
        <v>0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1</v>
      </c>
      <c r="E41" s="58"/>
      <c r="F41" s="58">
        <f t="shared" si="8"/>
        <v>0</v>
      </c>
      <c r="G41" s="58">
        <f t="shared" si="9"/>
        <v>1</v>
      </c>
      <c r="H41" s="58"/>
      <c r="I41" s="58">
        <f t="shared" si="10"/>
        <v>0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0</v>
      </c>
      <c r="E42" s="58"/>
      <c r="F42" s="58">
        <f t="shared" si="8"/>
        <v>1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1</v>
      </c>
      <c r="E43" s="58"/>
      <c r="F43" s="58">
        <f t="shared" si="8"/>
        <v>0</v>
      </c>
      <c r="G43" s="58">
        <f t="shared" si="9"/>
        <v>1</v>
      </c>
      <c r="H43" s="58"/>
      <c r="I43" s="58">
        <f t="shared" si="10"/>
        <v>0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C8:C11" name="Oblast1_3"/>
    <protectedRange sqref="B8:B11" name="Oblast1_2"/>
    <protectedRange sqref="L12:L15" name="Oblast7_2"/>
    <protectedRange sqref="J12:J15" name="Oblast6_2"/>
    <protectedRange sqref="I12:I15" name="Oblast5_2"/>
    <protectedRange sqref="G12:G15" name="Oblast4_2"/>
    <protectedRange sqref="F12:F15" name="Oblast3_2"/>
    <protectedRange sqref="D12:D15" name="Oblast2_2"/>
    <protectedRange sqref="B12:C15" name="Oblast1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S44"/>
  <sheetViews>
    <sheetView topLeftCell="A8" zoomScaleNormal="100" workbookViewId="0">
      <selection activeCell="C11" sqref="C11"/>
    </sheetView>
  </sheetViews>
  <sheetFormatPr defaultColWidth="9.109375" defaultRowHeight="13.2"/>
  <cols>
    <col min="1" max="1" width="10.6640625" style="178" customWidth="1"/>
    <col min="2" max="3" width="32.6640625" style="178" customWidth="1"/>
    <col min="4" max="4" width="3.6640625" style="178" customWidth="1"/>
    <col min="5" max="5" width="0.88671875" style="178" customWidth="1"/>
    <col min="6" max="7" width="3.6640625" style="178" customWidth="1"/>
    <col min="8" max="8" width="0.88671875" style="178" customWidth="1"/>
    <col min="9" max="10" width="3.6640625" style="178" customWidth="1"/>
    <col min="11" max="11" width="0.88671875" style="178" customWidth="1"/>
    <col min="12" max="12" width="3.6640625" style="178" customWidth="1"/>
    <col min="13" max="17" width="5.6640625" style="178" customWidth="1"/>
    <col min="18" max="18" width="5.109375" style="178" customWidth="1"/>
    <col min="19" max="19" width="15" style="178" customWidth="1"/>
    <col min="20" max="20" width="2.33203125" style="178" customWidth="1"/>
    <col min="21" max="16384" width="9.109375" style="178"/>
  </cols>
  <sheetData>
    <row r="1" spans="1:19" ht="25.2" thickBot="1">
      <c r="A1" s="411" t="s">
        <v>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</row>
    <row r="2" spans="1:19" ht="20.100000000000001" customHeight="1" thickBot="1">
      <c r="A2" s="179" t="s">
        <v>1</v>
      </c>
      <c r="B2" s="180"/>
      <c r="C2" s="34" t="s">
        <v>115</v>
      </c>
      <c r="D2" s="180"/>
      <c r="E2" s="180"/>
      <c r="F2" s="180"/>
      <c r="G2" s="180"/>
      <c r="H2" s="180"/>
      <c r="I2" s="180"/>
      <c r="J2" s="181"/>
      <c r="K2" s="181"/>
      <c r="L2" s="181"/>
      <c r="M2" s="180"/>
      <c r="N2" s="181" t="str">
        <f>Los!C40</f>
        <v>2. Kolo</v>
      </c>
      <c r="O2" s="180"/>
      <c r="P2" s="180"/>
      <c r="Q2" s="180"/>
      <c r="R2" s="180"/>
      <c r="S2" s="60" t="s">
        <v>106</v>
      </c>
    </row>
    <row r="3" spans="1:19" ht="20.100000000000001" customHeight="1" thickTop="1">
      <c r="A3" s="182" t="s">
        <v>3</v>
      </c>
      <c r="B3" s="183"/>
      <c r="C3" s="184" t="str">
        <f>Los!B17</f>
        <v>SKB Č. Krumlov "B"</v>
      </c>
      <c r="D3" s="185"/>
      <c r="E3" s="185"/>
      <c r="F3" s="185"/>
      <c r="G3" s="185"/>
      <c r="H3" s="185"/>
      <c r="I3" s="185"/>
      <c r="J3" s="185"/>
      <c r="K3" s="185"/>
      <c r="L3" s="185"/>
      <c r="M3" s="186"/>
      <c r="N3" s="185"/>
      <c r="O3" s="185"/>
      <c r="P3" s="412" t="s">
        <v>19</v>
      </c>
      <c r="Q3" s="413"/>
      <c r="R3" s="400">
        <f>Los!C38</f>
        <v>45990</v>
      </c>
      <c r="S3" s="401"/>
    </row>
    <row r="4" spans="1:19" ht="20.100000000000001" customHeight="1">
      <c r="A4" s="182" t="s">
        <v>4</v>
      </c>
      <c r="B4" s="187"/>
      <c r="C4" s="188" t="str">
        <f>Los!C17</f>
        <v>TJ Sokol Křemže "B"</v>
      </c>
      <c r="D4" s="186"/>
      <c r="E4" s="186"/>
      <c r="F4" s="186"/>
      <c r="G4" s="185"/>
      <c r="H4" s="185"/>
      <c r="I4" s="185"/>
      <c r="J4" s="185"/>
      <c r="K4" s="185"/>
      <c r="L4" s="185"/>
      <c r="M4" s="185"/>
      <c r="N4" s="185"/>
      <c r="O4" s="185"/>
      <c r="P4" s="414" t="s">
        <v>2</v>
      </c>
      <c r="Q4" s="415"/>
      <c r="R4" s="416" t="str">
        <f>Los!C43</f>
        <v>Vodňany</v>
      </c>
      <c r="S4" s="417"/>
    </row>
    <row r="5" spans="1:19" ht="20.100000000000001" customHeight="1" thickBot="1">
      <c r="A5" s="189" t="s">
        <v>5</v>
      </c>
      <c r="B5" s="190"/>
      <c r="C5" s="191" t="str">
        <f>Los!B38</f>
        <v>Vladimír Marek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  <c r="N5" s="193"/>
      <c r="O5" s="193"/>
      <c r="P5" s="194"/>
      <c r="Q5" s="195"/>
      <c r="R5" s="193"/>
      <c r="S5" s="196"/>
    </row>
    <row r="6" spans="1:19" ht="24.9" customHeight="1">
      <c r="A6" s="197"/>
      <c r="B6" s="198" t="s">
        <v>6</v>
      </c>
      <c r="C6" s="198" t="s">
        <v>7</v>
      </c>
      <c r="D6" s="406" t="s">
        <v>8</v>
      </c>
      <c r="E6" s="407"/>
      <c r="F6" s="407"/>
      <c r="G6" s="407"/>
      <c r="H6" s="407"/>
      <c r="I6" s="407"/>
      <c r="J6" s="407"/>
      <c r="K6" s="407"/>
      <c r="L6" s="408"/>
      <c r="M6" s="409" t="s">
        <v>20</v>
      </c>
      <c r="N6" s="410"/>
      <c r="O6" s="409" t="s">
        <v>21</v>
      </c>
      <c r="P6" s="410"/>
      <c r="Q6" s="409" t="s">
        <v>22</v>
      </c>
      <c r="R6" s="410"/>
      <c r="S6" s="199" t="s">
        <v>9</v>
      </c>
    </row>
    <row r="7" spans="1:19" ht="9.9" customHeight="1" thickBot="1">
      <c r="A7" s="200"/>
      <c r="B7" s="201"/>
      <c r="C7" s="202"/>
      <c r="D7" s="203">
        <v>1</v>
      </c>
      <c r="E7" s="203"/>
      <c r="F7" s="203"/>
      <c r="G7" s="203">
        <v>2</v>
      </c>
      <c r="H7" s="203"/>
      <c r="I7" s="203"/>
      <c r="J7" s="203">
        <v>3</v>
      </c>
      <c r="K7" s="204"/>
      <c r="L7" s="205"/>
      <c r="M7" s="206"/>
      <c r="N7" s="207"/>
      <c r="O7" s="206"/>
      <c r="P7" s="207"/>
      <c r="Q7" s="206"/>
      <c r="R7" s="207"/>
      <c r="S7" s="208"/>
    </row>
    <row r="8" spans="1:19" ht="30" customHeight="1" thickTop="1">
      <c r="A8" s="209" t="s">
        <v>15</v>
      </c>
      <c r="B8" s="72" t="s">
        <v>146</v>
      </c>
      <c r="C8" s="72" t="s">
        <v>134</v>
      </c>
      <c r="D8" s="210">
        <v>21</v>
      </c>
      <c r="E8" s="211" t="s">
        <v>26</v>
      </c>
      <c r="F8" s="212">
        <v>18</v>
      </c>
      <c r="G8" s="210">
        <v>21</v>
      </c>
      <c r="H8" s="211" t="s">
        <v>26</v>
      </c>
      <c r="I8" s="212">
        <v>10</v>
      </c>
      <c r="J8" s="210"/>
      <c r="K8" s="211" t="s">
        <v>26</v>
      </c>
      <c r="L8" s="212"/>
      <c r="M8" s="213">
        <f t="shared" ref="M8:M15" si="0">D8+G8+J8</f>
        <v>42</v>
      </c>
      <c r="N8" s="214">
        <f t="shared" ref="N8:N15" si="1">F8+I8+L8</f>
        <v>28</v>
      </c>
      <c r="O8" s="215">
        <f t="shared" ref="O8:O15" si="2">D36+G36+J36</f>
        <v>2</v>
      </c>
      <c r="P8" s="212">
        <f t="shared" ref="P8:P15" si="3">F36+I36+L36</f>
        <v>0</v>
      </c>
      <c r="Q8" s="215">
        <f t="shared" ref="Q8:Q15" si="4">IF(O8&gt;P8,1,0)</f>
        <v>1</v>
      </c>
      <c r="R8" s="212">
        <f t="shared" ref="R8:R15" si="5">IF(P8&gt;O8,1,0)</f>
        <v>0</v>
      </c>
      <c r="S8" s="152" t="str">
        <f>C3</f>
        <v>SKB Č. Krumlov "B"</v>
      </c>
    </row>
    <row r="9" spans="1:19" ht="30" customHeight="1">
      <c r="A9" s="209" t="s">
        <v>85</v>
      </c>
      <c r="B9" s="72" t="s">
        <v>121</v>
      </c>
      <c r="C9" s="72" t="s">
        <v>151</v>
      </c>
      <c r="D9" s="210">
        <v>13</v>
      </c>
      <c r="E9" s="210" t="s">
        <v>26</v>
      </c>
      <c r="F9" s="212">
        <v>21</v>
      </c>
      <c r="G9" s="210">
        <v>11</v>
      </c>
      <c r="H9" s="210" t="s">
        <v>26</v>
      </c>
      <c r="I9" s="212">
        <v>21</v>
      </c>
      <c r="J9" s="210"/>
      <c r="K9" s="210" t="s">
        <v>26</v>
      </c>
      <c r="L9" s="212"/>
      <c r="M9" s="213">
        <f t="shared" si="0"/>
        <v>24</v>
      </c>
      <c r="N9" s="214">
        <f t="shared" si="1"/>
        <v>42</v>
      </c>
      <c r="O9" s="215">
        <f t="shared" si="2"/>
        <v>0</v>
      </c>
      <c r="P9" s="212">
        <f t="shared" si="3"/>
        <v>2</v>
      </c>
      <c r="Q9" s="215">
        <f t="shared" si="4"/>
        <v>0</v>
      </c>
      <c r="R9" s="212">
        <f t="shared" si="5"/>
        <v>1</v>
      </c>
      <c r="S9" s="152" t="str">
        <f>C4</f>
        <v>TJ Sokol Křemže "B"</v>
      </c>
    </row>
    <row r="10" spans="1:19" ht="30" customHeight="1">
      <c r="A10" s="209" t="s">
        <v>74</v>
      </c>
      <c r="B10" s="72" t="s">
        <v>147</v>
      </c>
      <c r="C10" s="72" t="s">
        <v>157</v>
      </c>
      <c r="D10" s="210">
        <v>21</v>
      </c>
      <c r="E10" s="210" t="s">
        <v>26</v>
      </c>
      <c r="F10" s="212">
        <v>11</v>
      </c>
      <c r="G10" s="210">
        <v>21</v>
      </c>
      <c r="H10" s="210" t="s">
        <v>26</v>
      </c>
      <c r="I10" s="212">
        <v>10</v>
      </c>
      <c r="J10" s="210"/>
      <c r="K10" s="210" t="s">
        <v>26</v>
      </c>
      <c r="L10" s="212"/>
      <c r="M10" s="213">
        <f t="shared" si="0"/>
        <v>42</v>
      </c>
      <c r="N10" s="214">
        <f t="shared" si="1"/>
        <v>21</v>
      </c>
      <c r="O10" s="215">
        <f t="shared" si="2"/>
        <v>2</v>
      </c>
      <c r="P10" s="212">
        <f t="shared" si="3"/>
        <v>0</v>
      </c>
      <c r="Q10" s="215">
        <f t="shared" si="4"/>
        <v>1</v>
      </c>
      <c r="R10" s="212">
        <f t="shared" si="5"/>
        <v>0</v>
      </c>
      <c r="S10" s="152" t="str">
        <f>C3</f>
        <v>SKB Č. Krumlov "B"</v>
      </c>
    </row>
    <row r="11" spans="1:19" ht="30" customHeight="1">
      <c r="A11" s="209" t="s">
        <v>84</v>
      </c>
      <c r="B11" s="72" t="s">
        <v>123</v>
      </c>
      <c r="C11" s="72" t="s">
        <v>153</v>
      </c>
      <c r="D11" s="210">
        <v>21</v>
      </c>
      <c r="E11" s="210" t="s">
        <v>26</v>
      </c>
      <c r="F11" s="212">
        <v>4</v>
      </c>
      <c r="G11" s="210">
        <v>21</v>
      </c>
      <c r="H11" s="210" t="s">
        <v>26</v>
      </c>
      <c r="I11" s="212">
        <v>13</v>
      </c>
      <c r="J11" s="210"/>
      <c r="K11" s="210" t="s">
        <v>26</v>
      </c>
      <c r="L11" s="212"/>
      <c r="M11" s="213">
        <f t="shared" si="0"/>
        <v>42</v>
      </c>
      <c r="N11" s="214">
        <f t="shared" si="1"/>
        <v>17</v>
      </c>
      <c r="O11" s="215">
        <f t="shared" si="2"/>
        <v>2</v>
      </c>
      <c r="P11" s="212">
        <f t="shared" si="3"/>
        <v>0</v>
      </c>
      <c r="Q11" s="215">
        <f t="shared" si="4"/>
        <v>1</v>
      </c>
      <c r="R11" s="212">
        <f t="shared" si="5"/>
        <v>0</v>
      </c>
      <c r="S11" s="152" t="str">
        <f>C4</f>
        <v>TJ Sokol Křemže "B"</v>
      </c>
    </row>
    <row r="12" spans="1:19" ht="30" customHeight="1">
      <c r="A12" s="209" t="s">
        <v>25</v>
      </c>
      <c r="B12" s="72" t="s">
        <v>125</v>
      </c>
      <c r="C12" s="72" t="s">
        <v>154</v>
      </c>
      <c r="D12" s="210">
        <v>21</v>
      </c>
      <c r="E12" s="210" t="s">
        <v>26</v>
      </c>
      <c r="F12" s="212">
        <v>16</v>
      </c>
      <c r="G12" s="210">
        <v>21</v>
      </c>
      <c r="H12" s="210" t="s">
        <v>26</v>
      </c>
      <c r="I12" s="212">
        <v>12</v>
      </c>
      <c r="J12" s="210"/>
      <c r="K12" s="210" t="s">
        <v>26</v>
      </c>
      <c r="L12" s="212"/>
      <c r="M12" s="213">
        <f t="shared" si="0"/>
        <v>42</v>
      </c>
      <c r="N12" s="214">
        <f t="shared" si="1"/>
        <v>28</v>
      </c>
      <c r="O12" s="215">
        <f t="shared" si="2"/>
        <v>2</v>
      </c>
      <c r="P12" s="212">
        <f t="shared" si="3"/>
        <v>0</v>
      </c>
      <c r="Q12" s="215">
        <f t="shared" si="4"/>
        <v>1</v>
      </c>
      <c r="R12" s="212">
        <f t="shared" si="5"/>
        <v>0</v>
      </c>
      <c r="S12" s="152" t="str">
        <f>C3</f>
        <v>SKB Č. Krumlov "B"</v>
      </c>
    </row>
    <row r="13" spans="1:19" ht="30" customHeight="1">
      <c r="A13" s="209" t="s">
        <v>24</v>
      </c>
      <c r="B13" s="72" t="s">
        <v>126</v>
      </c>
      <c r="C13" s="72" t="s">
        <v>155</v>
      </c>
      <c r="D13" s="210">
        <v>21</v>
      </c>
      <c r="E13" s="210" t="s">
        <v>26</v>
      </c>
      <c r="F13" s="212">
        <v>12</v>
      </c>
      <c r="G13" s="210">
        <v>21</v>
      </c>
      <c r="H13" s="210" t="s">
        <v>26</v>
      </c>
      <c r="I13" s="212">
        <v>10</v>
      </c>
      <c r="J13" s="210"/>
      <c r="K13" s="210" t="s">
        <v>26</v>
      </c>
      <c r="L13" s="212"/>
      <c r="M13" s="213">
        <f t="shared" si="0"/>
        <v>42</v>
      </c>
      <c r="N13" s="214">
        <f t="shared" si="1"/>
        <v>22</v>
      </c>
      <c r="O13" s="215">
        <f t="shared" si="2"/>
        <v>2</v>
      </c>
      <c r="P13" s="212">
        <f t="shared" si="3"/>
        <v>0</v>
      </c>
      <c r="Q13" s="215">
        <f t="shared" si="4"/>
        <v>1</v>
      </c>
      <c r="R13" s="212">
        <f t="shared" si="5"/>
        <v>0</v>
      </c>
      <c r="S13" s="152" t="str">
        <f>C4</f>
        <v>TJ Sokol Křemže "B"</v>
      </c>
    </row>
    <row r="14" spans="1:19" ht="30" customHeight="1">
      <c r="A14" s="209" t="s">
        <v>105</v>
      </c>
      <c r="B14" s="72" t="s">
        <v>148</v>
      </c>
      <c r="C14" s="72" t="s">
        <v>158</v>
      </c>
      <c r="D14" s="210">
        <v>21</v>
      </c>
      <c r="E14" s="210" t="s">
        <v>26</v>
      </c>
      <c r="F14" s="212">
        <v>13</v>
      </c>
      <c r="G14" s="210">
        <v>16</v>
      </c>
      <c r="H14" s="210" t="s">
        <v>26</v>
      </c>
      <c r="I14" s="212">
        <v>21</v>
      </c>
      <c r="J14" s="210">
        <v>10</v>
      </c>
      <c r="K14" s="210" t="s">
        <v>26</v>
      </c>
      <c r="L14" s="212">
        <v>21</v>
      </c>
      <c r="M14" s="213">
        <f t="shared" si="0"/>
        <v>47</v>
      </c>
      <c r="N14" s="214">
        <f t="shared" si="1"/>
        <v>55</v>
      </c>
      <c r="O14" s="215">
        <f t="shared" si="2"/>
        <v>1</v>
      </c>
      <c r="P14" s="212">
        <f t="shared" si="3"/>
        <v>2</v>
      </c>
      <c r="Q14" s="215">
        <f t="shared" si="4"/>
        <v>0</v>
      </c>
      <c r="R14" s="212">
        <f t="shared" si="5"/>
        <v>1</v>
      </c>
      <c r="S14" s="152" t="str">
        <f>C3</f>
        <v>SKB Č. Krumlov "B"</v>
      </c>
    </row>
    <row r="15" spans="1:19" ht="30" customHeight="1" thickBot="1">
      <c r="A15" s="209" t="s">
        <v>23</v>
      </c>
      <c r="B15" s="72" t="s">
        <v>128</v>
      </c>
      <c r="C15" s="72" t="s">
        <v>156</v>
      </c>
      <c r="D15" s="210">
        <v>10</v>
      </c>
      <c r="E15" s="210" t="s">
        <v>26</v>
      </c>
      <c r="F15" s="212">
        <v>21</v>
      </c>
      <c r="G15" s="210">
        <v>8</v>
      </c>
      <c r="H15" s="210" t="s">
        <v>26</v>
      </c>
      <c r="I15" s="212">
        <v>21</v>
      </c>
      <c r="J15" s="210"/>
      <c r="K15" s="210" t="s">
        <v>26</v>
      </c>
      <c r="L15" s="212"/>
      <c r="M15" s="213">
        <f t="shared" si="0"/>
        <v>18</v>
      </c>
      <c r="N15" s="214">
        <f t="shared" si="1"/>
        <v>42</v>
      </c>
      <c r="O15" s="215">
        <f t="shared" si="2"/>
        <v>0</v>
      </c>
      <c r="P15" s="212">
        <f t="shared" si="3"/>
        <v>2</v>
      </c>
      <c r="Q15" s="215">
        <f t="shared" si="4"/>
        <v>0</v>
      </c>
      <c r="R15" s="212">
        <f t="shared" si="5"/>
        <v>1</v>
      </c>
      <c r="S15" s="152" t="str">
        <f>C4</f>
        <v>TJ Sokol Křemže "B"</v>
      </c>
    </row>
    <row r="16" spans="1:19" ht="35.1" customHeight="1" thickBot="1">
      <c r="A16" s="216" t="s">
        <v>10</v>
      </c>
      <c r="B16" s="217" t="str">
        <f>IF(Q16+R16=0,C45,IF(Q16=R16,C44,IF(Q16&gt;R16,C3,C4)))</f>
        <v>SKB Č. Krumlov "B"</v>
      </c>
      <c r="C16" s="218"/>
      <c r="D16" s="219"/>
      <c r="E16" s="219"/>
      <c r="F16" s="219"/>
      <c r="G16" s="219"/>
      <c r="H16" s="219"/>
      <c r="I16" s="219"/>
      <c r="J16" s="219"/>
      <c r="K16" s="219"/>
      <c r="L16" s="220"/>
      <c r="M16" s="221">
        <f t="shared" ref="M16:R16" si="6">SUM(M8:M15)</f>
        <v>299</v>
      </c>
      <c r="N16" s="222">
        <f t="shared" si="6"/>
        <v>255</v>
      </c>
      <c r="O16" s="221">
        <f t="shared" si="6"/>
        <v>11</v>
      </c>
      <c r="P16" s="223">
        <f t="shared" si="6"/>
        <v>6</v>
      </c>
      <c r="Q16" s="221">
        <f t="shared" si="6"/>
        <v>5</v>
      </c>
      <c r="R16" s="222">
        <f t="shared" si="6"/>
        <v>3</v>
      </c>
      <c r="S16" s="224"/>
    </row>
    <row r="17" spans="1:19" ht="15"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6" t="s">
        <v>11</v>
      </c>
    </row>
    <row r="18" spans="1:19">
      <c r="A18" s="227" t="s">
        <v>12</v>
      </c>
    </row>
    <row r="20" spans="1:19" ht="20.100000000000001" customHeight="1">
      <c r="A20" s="228" t="s">
        <v>13</v>
      </c>
      <c r="B20" s="178" t="s">
        <v>16</v>
      </c>
    </row>
    <row r="21" spans="1:19" ht="20.100000000000001" customHeight="1">
      <c r="A21" s="229"/>
      <c r="B21" s="178" t="s">
        <v>16</v>
      </c>
    </row>
    <row r="23" spans="1:19">
      <c r="A23" s="230" t="s">
        <v>17</v>
      </c>
      <c r="D23" s="230" t="s">
        <v>18</v>
      </c>
      <c r="E23" s="230"/>
      <c r="F23" s="230"/>
    </row>
    <row r="24" spans="1:19">
      <c r="A24" s="230"/>
      <c r="D24" s="230"/>
      <c r="E24" s="230"/>
      <c r="F24" s="230"/>
    </row>
    <row r="25" spans="1:19">
      <c r="A25" s="230"/>
      <c r="D25" s="230"/>
      <c r="E25" s="230"/>
      <c r="F25" s="230"/>
    </row>
    <row r="26" spans="1:19">
      <c r="A26" s="230"/>
      <c r="D26" s="230"/>
      <c r="E26" s="230"/>
      <c r="F26" s="230"/>
    </row>
    <row r="27" spans="1:19">
      <c r="A27" s="230"/>
      <c r="D27" s="230"/>
      <c r="E27" s="230"/>
      <c r="F27" s="230"/>
    </row>
    <row r="28" spans="1:19">
      <c r="A28" s="230"/>
      <c r="D28" s="230"/>
      <c r="E28" s="230"/>
      <c r="F28" s="230"/>
    </row>
    <row r="29" spans="1:19">
      <c r="A29" s="230"/>
      <c r="D29" s="230"/>
      <c r="E29" s="230"/>
      <c r="F29" s="230"/>
    </row>
    <row r="30" spans="1:19">
      <c r="A30" s="230"/>
      <c r="D30" s="230"/>
      <c r="E30" s="230"/>
      <c r="F30" s="230"/>
    </row>
    <row r="31" spans="1:19">
      <c r="A31" s="230"/>
      <c r="D31" s="230"/>
      <c r="E31" s="230"/>
      <c r="F31" s="230"/>
    </row>
    <row r="32" spans="1:19">
      <c r="A32" s="230"/>
      <c r="D32" s="230"/>
      <c r="E32" s="230"/>
      <c r="F32" s="230"/>
    </row>
    <row r="33" spans="1:12">
      <c r="A33" s="231"/>
    </row>
    <row r="34" spans="1:12">
      <c r="A34" s="231"/>
    </row>
    <row r="35" spans="1:12">
      <c r="A35" s="231"/>
    </row>
    <row r="36" spans="1:12" hidden="1">
      <c r="A36" s="2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230"/>
      <c r="C37" s="3" t="s">
        <v>85</v>
      </c>
      <c r="D37" s="58">
        <f t="shared" ref="D37:D43" si="7">IF(D9&gt;F9,1,0)</f>
        <v>0</v>
      </c>
      <c r="E37" s="58"/>
      <c r="F37" s="58">
        <f t="shared" ref="F37:F43" si="8">IF(F9&gt;D9,1,0)</f>
        <v>1</v>
      </c>
      <c r="G37" s="58">
        <f t="shared" ref="G37:G43" si="9">IF(G9&gt;I9,1,0)</f>
        <v>0</v>
      </c>
      <c r="H37" s="58"/>
      <c r="I37" s="58">
        <f t="shared" ref="I37:I43" si="10">IF(I9&gt;G9,1,0)</f>
        <v>1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230"/>
      <c r="C38" s="3" t="s">
        <v>74</v>
      </c>
      <c r="D38" s="58">
        <f t="shared" si="7"/>
        <v>1</v>
      </c>
      <c r="E38" s="58"/>
      <c r="F38" s="58">
        <f t="shared" si="8"/>
        <v>0</v>
      </c>
      <c r="G38" s="58">
        <f t="shared" si="9"/>
        <v>1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231"/>
      <c r="C39" s="3" t="s">
        <v>84</v>
      </c>
      <c r="D39" s="58">
        <f t="shared" si="7"/>
        <v>1</v>
      </c>
      <c r="E39" s="58"/>
      <c r="F39" s="58">
        <f t="shared" si="8"/>
        <v>0</v>
      </c>
      <c r="G39" s="58">
        <f t="shared" si="9"/>
        <v>1</v>
      </c>
      <c r="H39" s="58"/>
      <c r="I39" s="58">
        <f t="shared" si="10"/>
        <v>0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1</v>
      </c>
      <c r="E40" s="58"/>
      <c r="F40" s="58">
        <f t="shared" si="8"/>
        <v>0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1</v>
      </c>
      <c r="E41" s="58"/>
      <c r="F41" s="58">
        <f t="shared" si="8"/>
        <v>0</v>
      </c>
      <c r="G41" s="58">
        <f t="shared" si="9"/>
        <v>1</v>
      </c>
      <c r="H41" s="58"/>
      <c r="I41" s="58">
        <f t="shared" si="10"/>
        <v>0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1</v>
      </c>
      <c r="E42" s="58"/>
      <c r="F42" s="58">
        <f t="shared" si="8"/>
        <v>0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1</v>
      </c>
    </row>
    <row r="43" spans="1:12" hidden="1">
      <c r="C43" s="3" t="s">
        <v>23</v>
      </c>
      <c r="D43" s="58">
        <f t="shared" si="7"/>
        <v>0</v>
      </c>
      <c r="E43" s="58"/>
      <c r="F43" s="58">
        <f t="shared" si="8"/>
        <v>1</v>
      </c>
      <c r="G43" s="58">
        <f t="shared" si="9"/>
        <v>0</v>
      </c>
      <c r="H43" s="58"/>
      <c r="I43" s="58">
        <f t="shared" si="10"/>
        <v>1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  <c r="D44" s="3"/>
      <c r="E44" s="3"/>
      <c r="F44" s="3"/>
      <c r="G44" s="3"/>
      <c r="H44" s="3"/>
      <c r="I44" s="3"/>
      <c r="J44" s="3"/>
      <c r="K44" s="3"/>
      <c r="L44" s="3"/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2"/>
    <protectedRange sqref="J12:J15" name="Oblast6_2"/>
    <protectedRange sqref="I12:I15" name="Oblast5_2"/>
    <protectedRange sqref="G12:G15" name="Oblast4_2"/>
    <protectedRange sqref="F12:F15" name="Oblast3_2"/>
    <protectedRange sqref="D12:D15" name="Oblast2_2"/>
    <protectedRange sqref="B8:B11" name="Oblast1_1"/>
    <protectedRange sqref="B12:B15" name="Oblast1_2_1"/>
    <protectedRange sqref="C8:C11" name="Oblast1_3"/>
    <protectedRange sqref="C12:C15" name="Oblast1_1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U44"/>
  <sheetViews>
    <sheetView topLeftCell="A8" zoomScaleNormal="100" workbookViewId="0">
      <selection activeCell="O11" sqref="O11"/>
    </sheetView>
  </sheetViews>
  <sheetFormatPr defaultColWidth="9.109375" defaultRowHeight="13.2"/>
  <cols>
    <col min="1" max="1" width="10.6640625" style="3" customWidth="1"/>
    <col min="2" max="3" width="32.6640625" style="3" customWidth="1"/>
    <col min="4" max="4" width="3.6640625" style="3" customWidth="1"/>
    <col min="5" max="5" width="0.88671875" style="3" customWidth="1"/>
    <col min="6" max="7" width="3.6640625" style="3" customWidth="1"/>
    <col min="8" max="8" width="0.88671875" style="3" customWidth="1"/>
    <col min="9" max="10" width="3.6640625" style="3" customWidth="1"/>
    <col min="11" max="11" width="0.88671875" style="3" customWidth="1"/>
    <col min="12" max="12" width="3.6640625" style="3" customWidth="1"/>
    <col min="13" max="17" width="5.6640625" style="3" customWidth="1"/>
    <col min="18" max="18" width="5.109375" style="3" customWidth="1"/>
    <col min="19" max="19" width="15" style="3" customWidth="1"/>
    <col min="20" max="20" width="2.33203125" style="3" customWidth="1"/>
    <col min="21" max="16384" width="9.109375" style="3"/>
  </cols>
  <sheetData>
    <row r="1" spans="1:21" ht="25.2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21" ht="20.100000000000001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32</v>
      </c>
    </row>
    <row r="3" spans="1:21" ht="20.100000000000001" customHeight="1" thickTop="1">
      <c r="A3" s="4" t="s">
        <v>3</v>
      </c>
      <c r="B3" s="5"/>
      <c r="C3" s="61" t="str">
        <f>Los!B18</f>
        <v>TJ Sokol Vodňany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21" ht="20.100000000000001" customHeight="1">
      <c r="A4" s="4" t="s">
        <v>4</v>
      </c>
      <c r="B4" s="8"/>
      <c r="C4" s="62" t="str">
        <f>Los!C18</f>
        <v>TJ Sokol Křemže "A"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21" ht="20.100000000000001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21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21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21" ht="30" customHeight="1" thickTop="1">
      <c r="A8" s="59" t="s">
        <v>15</v>
      </c>
      <c r="B8" s="72" t="s">
        <v>141</v>
      </c>
      <c r="C8" s="72" t="s">
        <v>161</v>
      </c>
      <c r="D8" s="37">
        <v>21</v>
      </c>
      <c r="E8" s="38" t="s">
        <v>26</v>
      </c>
      <c r="F8" s="23">
        <v>8</v>
      </c>
      <c r="G8" s="37">
        <v>21</v>
      </c>
      <c r="H8" s="38" t="s">
        <v>26</v>
      </c>
      <c r="I8" s="23">
        <v>10</v>
      </c>
      <c r="J8" s="37"/>
      <c r="K8" s="38" t="s">
        <v>26</v>
      </c>
      <c r="L8" s="23"/>
      <c r="M8" s="41">
        <f t="shared" ref="M8:M15" si="0">D8+G8+J8</f>
        <v>42</v>
      </c>
      <c r="N8" s="42">
        <f t="shared" ref="N8:N15" si="1">F8+I8+L8</f>
        <v>18</v>
      </c>
      <c r="O8" s="24">
        <f t="shared" ref="O8:O15" si="2">D36+G36+J36</f>
        <v>2</v>
      </c>
      <c r="P8" s="23">
        <f t="shared" ref="P8:P15" si="3">F36+I36+L36</f>
        <v>0</v>
      </c>
      <c r="Q8" s="24">
        <f t="shared" ref="Q8:Q15" si="4">IF(O8&gt;P8,1,0)</f>
        <v>1</v>
      </c>
      <c r="R8" s="23">
        <f t="shared" ref="R8:R15" si="5">IF(P8&gt;O8,1,0)</f>
        <v>0</v>
      </c>
      <c r="S8" s="152" t="str">
        <f>C3</f>
        <v>TJ Sokol Vodňany</v>
      </c>
    </row>
    <row r="9" spans="1:21" ht="30" customHeight="1">
      <c r="A9" s="59" t="s">
        <v>85</v>
      </c>
      <c r="B9" s="72" t="s">
        <v>142</v>
      </c>
      <c r="C9" s="72" t="s">
        <v>138</v>
      </c>
      <c r="D9" s="37">
        <v>17</v>
      </c>
      <c r="E9" s="37" t="s">
        <v>26</v>
      </c>
      <c r="F9" s="23">
        <v>21</v>
      </c>
      <c r="G9" s="37">
        <v>5</v>
      </c>
      <c r="H9" s="37" t="s">
        <v>26</v>
      </c>
      <c r="I9" s="23">
        <v>21</v>
      </c>
      <c r="J9" s="37"/>
      <c r="K9" s="37" t="s">
        <v>26</v>
      </c>
      <c r="L9" s="23"/>
      <c r="M9" s="41">
        <f t="shared" si="0"/>
        <v>22</v>
      </c>
      <c r="N9" s="42">
        <f t="shared" si="1"/>
        <v>42</v>
      </c>
      <c r="O9" s="24">
        <f t="shared" si="2"/>
        <v>0</v>
      </c>
      <c r="P9" s="23">
        <f t="shared" si="3"/>
        <v>2</v>
      </c>
      <c r="Q9" s="24">
        <f t="shared" si="4"/>
        <v>0</v>
      </c>
      <c r="R9" s="23">
        <f t="shared" si="5"/>
        <v>1</v>
      </c>
      <c r="S9" s="152" t="str">
        <f>C4</f>
        <v>TJ Sokol Křemže "A"</v>
      </c>
    </row>
    <row r="10" spans="1:21" ht="30" customHeight="1">
      <c r="A10" s="59" t="s">
        <v>74</v>
      </c>
      <c r="B10" s="72" t="s">
        <v>143</v>
      </c>
      <c r="C10" s="72" t="s">
        <v>122</v>
      </c>
      <c r="D10" s="37">
        <v>21</v>
      </c>
      <c r="E10" s="37" t="s">
        <v>26</v>
      </c>
      <c r="F10" s="23">
        <v>0</v>
      </c>
      <c r="G10" s="37">
        <v>21</v>
      </c>
      <c r="H10" s="37" t="s">
        <v>26</v>
      </c>
      <c r="I10" s="23">
        <v>0</v>
      </c>
      <c r="J10" s="37"/>
      <c r="K10" s="37" t="s">
        <v>26</v>
      </c>
      <c r="L10" s="23"/>
      <c r="M10" s="41">
        <f t="shared" si="0"/>
        <v>42</v>
      </c>
      <c r="N10" s="42">
        <f t="shared" si="1"/>
        <v>0</v>
      </c>
      <c r="O10" s="24">
        <f t="shared" si="2"/>
        <v>2</v>
      </c>
      <c r="P10" s="23">
        <f t="shared" si="3"/>
        <v>0</v>
      </c>
      <c r="Q10" s="24">
        <f t="shared" si="4"/>
        <v>1</v>
      </c>
      <c r="R10" s="23">
        <f t="shared" si="5"/>
        <v>0</v>
      </c>
      <c r="S10" s="152" t="str">
        <f>C3</f>
        <v>TJ Sokol Vodňany</v>
      </c>
    </row>
    <row r="11" spans="1:21" ht="30" customHeight="1">
      <c r="A11" s="59" t="s">
        <v>84</v>
      </c>
      <c r="B11" s="72" t="s">
        <v>159</v>
      </c>
      <c r="C11" s="72" t="s">
        <v>130</v>
      </c>
      <c r="D11" s="37">
        <v>10</v>
      </c>
      <c r="E11" s="37" t="s">
        <v>26</v>
      </c>
      <c r="F11" s="23">
        <v>21</v>
      </c>
      <c r="G11" s="37">
        <v>12</v>
      </c>
      <c r="H11" s="37" t="s">
        <v>26</v>
      </c>
      <c r="I11" s="23">
        <v>21</v>
      </c>
      <c r="J11" s="37"/>
      <c r="K11" s="37" t="s">
        <v>26</v>
      </c>
      <c r="L11" s="23"/>
      <c r="M11" s="41">
        <f t="shared" si="0"/>
        <v>22</v>
      </c>
      <c r="N11" s="42">
        <f t="shared" si="1"/>
        <v>42</v>
      </c>
      <c r="O11" s="24">
        <f t="shared" si="2"/>
        <v>0</v>
      </c>
      <c r="P11" s="23">
        <f t="shared" si="3"/>
        <v>2</v>
      </c>
      <c r="Q11" s="24">
        <f t="shared" si="4"/>
        <v>0</v>
      </c>
      <c r="R11" s="23">
        <f t="shared" si="5"/>
        <v>1</v>
      </c>
      <c r="S11" s="152" t="str">
        <f>C4</f>
        <v>TJ Sokol Křemže "A"</v>
      </c>
    </row>
    <row r="12" spans="1:21" ht="30" customHeight="1">
      <c r="A12" s="59" t="s">
        <v>25</v>
      </c>
      <c r="B12" s="72" t="s">
        <v>124</v>
      </c>
      <c r="C12" s="72" t="s">
        <v>131</v>
      </c>
      <c r="D12" s="37">
        <v>13</v>
      </c>
      <c r="E12" s="37" t="s">
        <v>26</v>
      </c>
      <c r="F12" s="23">
        <v>21</v>
      </c>
      <c r="G12" s="37">
        <v>13</v>
      </c>
      <c r="H12" s="37" t="s">
        <v>26</v>
      </c>
      <c r="I12" s="23">
        <v>21</v>
      </c>
      <c r="J12" s="37"/>
      <c r="K12" s="37" t="s">
        <v>26</v>
      </c>
      <c r="L12" s="23"/>
      <c r="M12" s="41">
        <f t="shared" si="0"/>
        <v>26</v>
      </c>
      <c r="N12" s="42">
        <f t="shared" si="1"/>
        <v>42</v>
      </c>
      <c r="O12" s="24">
        <f t="shared" si="2"/>
        <v>0</v>
      </c>
      <c r="P12" s="23">
        <f t="shared" si="3"/>
        <v>2</v>
      </c>
      <c r="Q12" s="24">
        <f t="shared" si="4"/>
        <v>0</v>
      </c>
      <c r="R12" s="23">
        <f t="shared" si="5"/>
        <v>1</v>
      </c>
      <c r="S12" s="152" t="str">
        <f>C3</f>
        <v>TJ Sokol Vodňany</v>
      </c>
    </row>
    <row r="13" spans="1:21" ht="30" customHeight="1">
      <c r="A13" s="59" t="s">
        <v>24</v>
      </c>
      <c r="B13" s="72" t="s">
        <v>160</v>
      </c>
      <c r="C13" s="72" t="s">
        <v>132</v>
      </c>
      <c r="D13" s="37">
        <v>15</v>
      </c>
      <c r="E13" s="37" t="s">
        <v>26</v>
      </c>
      <c r="F13" s="23">
        <v>21</v>
      </c>
      <c r="G13" s="37">
        <v>13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0"/>
        <v>28</v>
      </c>
      <c r="N13" s="42">
        <f t="shared" si="1"/>
        <v>42</v>
      </c>
      <c r="O13" s="24">
        <f t="shared" si="2"/>
        <v>0</v>
      </c>
      <c r="P13" s="23">
        <f t="shared" si="3"/>
        <v>2</v>
      </c>
      <c r="Q13" s="24">
        <f t="shared" si="4"/>
        <v>0</v>
      </c>
      <c r="R13" s="23">
        <f t="shared" si="5"/>
        <v>1</v>
      </c>
      <c r="S13" s="152" t="str">
        <f>C4</f>
        <v>TJ Sokol Křemže "A"</v>
      </c>
    </row>
    <row r="14" spans="1:21" ht="30" customHeight="1">
      <c r="A14" s="59" t="s">
        <v>105</v>
      </c>
      <c r="B14" s="72" t="s">
        <v>145</v>
      </c>
      <c r="C14" s="72" t="s">
        <v>133</v>
      </c>
      <c r="D14" s="37">
        <v>21</v>
      </c>
      <c r="E14" s="37" t="s">
        <v>26</v>
      </c>
      <c r="F14" s="23">
        <v>16</v>
      </c>
      <c r="G14" s="37">
        <v>21</v>
      </c>
      <c r="H14" s="37" t="s">
        <v>26</v>
      </c>
      <c r="I14" s="23">
        <v>10</v>
      </c>
      <c r="J14" s="37"/>
      <c r="K14" s="37" t="s">
        <v>26</v>
      </c>
      <c r="L14" s="23"/>
      <c r="M14" s="41">
        <f t="shared" si="0"/>
        <v>42</v>
      </c>
      <c r="N14" s="42">
        <f t="shared" si="1"/>
        <v>26</v>
      </c>
      <c r="O14" s="24">
        <f t="shared" si="2"/>
        <v>2</v>
      </c>
      <c r="P14" s="23">
        <f t="shared" si="3"/>
        <v>0</v>
      </c>
      <c r="Q14" s="24">
        <f t="shared" si="4"/>
        <v>1</v>
      </c>
      <c r="R14" s="23">
        <f t="shared" si="5"/>
        <v>0</v>
      </c>
      <c r="S14" s="152" t="str">
        <f>C3</f>
        <v>TJ Sokol Vodňany</v>
      </c>
      <c r="U14" s="3" t="s">
        <v>76</v>
      </c>
    </row>
    <row r="15" spans="1:21" ht="30" customHeight="1" thickBot="1">
      <c r="A15" s="59" t="s">
        <v>23</v>
      </c>
      <c r="B15" s="72" t="s">
        <v>127</v>
      </c>
      <c r="C15" s="72" t="s">
        <v>136</v>
      </c>
      <c r="D15" s="37">
        <v>4</v>
      </c>
      <c r="E15" s="37" t="s">
        <v>26</v>
      </c>
      <c r="F15" s="23">
        <v>21</v>
      </c>
      <c r="G15" s="37">
        <v>15</v>
      </c>
      <c r="H15" s="37" t="s">
        <v>26</v>
      </c>
      <c r="I15" s="23">
        <v>21</v>
      </c>
      <c r="J15" s="37"/>
      <c r="K15" s="37" t="s">
        <v>26</v>
      </c>
      <c r="L15" s="23"/>
      <c r="M15" s="41">
        <f t="shared" si="0"/>
        <v>19</v>
      </c>
      <c r="N15" s="42">
        <f t="shared" si="1"/>
        <v>42</v>
      </c>
      <c r="O15" s="24">
        <f t="shared" si="2"/>
        <v>0</v>
      </c>
      <c r="P15" s="23">
        <f t="shared" si="3"/>
        <v>2</v>
      </c>
      <c r="Q15" s="24">
        <f t="shared" si="4"/>
        <v>0</v>
      </c>
      <c r="R15" s="23">
        <f t="shared" si="5"/>
        <v>1</v>
      </c>
      <c r="S15" s="152" t="str">
        <f>C4</f>
        <v>TJ Sokol Křemže "A"</v>
      </c>
    </row>
    <row r="16" spans="1:21" ht="35.1" customHeight="1" thickBot="1">
      <c r="A16" s="66" t="s">
        <v>10</v>
      </c>
      <c r="B16" s="67" t="str">
        <f>IF(Q16+R16=0,C45,IF(Q16=R16,C44,IF(Q16&gt;R16,C3,C4)))</f>
        <v>TJ Sokol Křemže "A"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243</v>
      </c>
      <c r="N16" s="44">
        <f t="shared" si="6"/>
        <v>254</v>
      </c>
      <c r="O16" s="43">
        <f t="shared" si="6"/>
        <v>6</v>
      </c>
      <c r="P16" s="45">
        <f t="shared" si="6"/>
        <v>10</v>
      </c>
      <c r="Q16" s="43">
        <f t="shared" si="6"/>
        <v>3</v>
      </c>
      <c r="R16" s="44">
        <f t="shared" si="6"/>
        <v>5</v>
      </c>
      <c r="S16" s="1"/>
    </row>
    <row r="17" spans="1:19" ht="1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00000000000001" customHeight="1">
      <c r="A20" s="29" t="s">
        <v>13</v>
      </c>
      <c r="B20" s="3" t="s">
        <v>16</v>
      </c>
    </row>
    <row r="21" spans="1:19" ht="20.100000000000001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1</v>
      </c>
      <c r="E36" s="58"/>
      <c r="F36" s="58">
        <f>IF(F8&gt;D8,1,0)</f>
        <v>0</v>
      </c>
      <c r="G36" s="58">
        <f>IF(G8&gt;I8,1,0)</f>
        <v>1</v>
      </c>
      <c r="H36" s="58"/>
      <c r="I36" s="58">
        <f>IF(I8&gt;G8,1,0)</f>
        <v>0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7">IF(D9&gt;F9,1,0)</f>
        <v>0</v>
      </c>
      <c r="E37" s="58"/>
      <c r="F37" s="58">
        <f t="shared" ref="F37:F43" si="8">IF(F9&gt;D9,1,0)</f>
        <v>1</v>
      </c>
      <c r="G37" s="58">
        <f t="shared" ref="G37:G43" si="9">IF(G9&gt;I9,1,0)</f>
        <v>0</v>
      </c>
      <c r="H37" s="58"/>
      <c r="I37" s="58">
        <f t="shared" ref="I37:I43" si="10">IF(I9&gt;G9,1,0)</f>
        <v>1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1</v>
      </c>
      <c r="E38" s="58"/>
      <c r="F38" s="58">
        <f t="shared" si="8"/>
        <v>0</v>
      </c>
      <c r="G38" s="58">
        <f t="shared" si="9"/>
        <v>1</v>
      </c>
      <c r="H38" s="58"/>
      <c r="I38" s="58">
        <f t="shared" si="10"/>
        <v>0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84</v>
      </c>
      <c r="D39" s="58">
        <f t="shared" si="7"/>
        <v>0</v>
      </c>
      <c r="E39" s="58"/>
      <c r="F39" s="58">
        <f t="shared" si="8"/>
        <v>1</v>
      </c>
      <c r="G39" s="58">
        <f t="shared" si="9"/>
        <v>0</v>
      </c>
      <c r="H39" s="58"/>
      <c r="I39" s="58">
        <f t="shared" si="10"/>
        <v>1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0</v>
      </c>
      <c r="E40" s="58"/>
      <c r="F40" s="58">
        <f t="shared" si="8"/>
        <v>1</v>
      </c>
      <c r="G40" s="58">
        <f t="shared" si="9"/>
        <v>0</v>
      </c>
      <c r="H40" s="58"/>
      <c r="I40" s="58">
        <f t="shared" si="10"/>
        <v>1</v>
      </c>
      <c r="J40" s="58">
        <f t="shared" si="11"/>
        <v>0</v>
      </c>
      <c r="K40" s="58"/>
      <c r="L40" s="58">
        <f t="shared" si="12"/>
        <v>0</v>
      </c>
    </row>
    <row r="41" spans="1:12" hidden="1">
      <c r="C41" s="3" t="s">
        <v>24</v>
      </c>
      <c r="D41" s="58">
        <f t="shared" si="7"/>
        <v>0</v>
      </c>
      <c r="E41" s="58"/>
      <c r="F41" s="58">
        <f t="shared" si="8"/>
        <v>1</v>
      </c>
      <c r="G41" s="58">
        <f t="shared" si="9"/>
        <v>0</v>
      </c>
      <c r="H41" s="58"/>
      <c r="I41" s="58">
        <f t="shared" si="10"/>
        <v>1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1</v>
      </c>
      <c r="E42" s="58"/>
      <c r="F42" s="58">
        <f t="shared" si="8"/>
        <v>0</v>
      </c>
      <c r="G42" s="58">
        <f t="shared" si="9"/>
        <v>1</v>
      </c>
      <c r="H42" s="58"/>
      <c r="I42" s="58">
        <f t="shared" si="10"/>
        <v>0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0</v>
      </c>
      <c r="E43" s="58"/>
      <c r="F43" s="58">
        <f t="shared" si="8"/>
        <v>1</v>
      </c>
      <c r="G43" s="58">
        <f t="shared" si="9"/>
        <v>0</v>
      </c>
      <c r="H43" s="58"/>
      <c r="I43" s="58">
        <f t="shared" si="10"/>
        <v>1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1"/>
    <protectedRange sqref="J12:J15" name="Oblast6_1"/>
    <protectedRange sqref="I12:I15" name="Oblast5_1"/>
    <protectedRange sqref="G12:G15" name="Oblast4_1"/>
    <protectedRange sqref="F12:F15" name="Oblast3_1"/>
    <protectedRange sqref="D12:D15" name="Oblast2_1"/>
    <protectedRange sqref="B8:B11" name="Oblast1_1_1"/>
    <protectedRange sqref="B12:B15" name="Oblast1_2_1"/>
    <protectedRange sqref="C8:C11" name="Oblast1_2_2"/>
    <protectedRange sqref="C12:C15" name="Oblast1_1_2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.78740157480314965" top="0.39370078740157483" bottom="0.39370078740157483" header="0.51181102362204722" footer="0.51181102362204722"/>
  <pageSetup paperSize="9" scale="91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S44"/>
  <sheetViews>
    <sheetView topLeftCell="A8" zoomScaleNormal="100" workbookViewId="0">
      <selection activeCell="M12" sqref="M12"/>
    </sheetView>
  </sheetViews>
  <sheetFormatPr defaultColWidth="9.109375" defaultRowHeight="13.2"/>
  <cols>
    <col min="1" max="1" width="10.6640625" style="3" customWidth="1"/>
    <col min="2" max="3" width="32.6640625" style="3" customWidth="1"/>
    <col min="4" max="4" width="3.6640625" style="3" customWidth="1"/>
    <col min="5" max="5" width="0.88671875" style="3" customWidth="1"/>
    <col min="6" max="7" width="3.6640625" style="3" customWidth="1"/>
    <col min="8" max="8" width="0.88671875" style="3" customWidth="1"/>
    <col min="9" max="10" width="3.6640625" style="3" customWidth="1"/>
    <col min="11" max="11" width="0.88671875" style="3" customWidth="1"/>
    <col min="12" max="12" width="3.6640625" style="3" customWidth="1"/>
    <col min="13" max="17" width="5.6640625" style="3" customWidth="1"/>
    <col min="18" max="18" width="5.109375" style="3" customWidth="1"/>
    <col min="19" max="19" width="15" style="3" customWidth="1"/>
    <col min="20" max="20" width="2.33203125" style="3" customWidth="1"/>
    <col min="21" max="16384" width="9.109375" style="3"/>
  </cols>
  <sheetData>
    <row r="1" spans="1:19" ht="25.2" thickBot="1">
      <c r="A1" s="397" t="s">
        <v>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</row>
    <row r="2" spans="1:19" ht="20.100000000000001" customHeight="1" thickBot="1">
      <c r="A2" s="32" t="s">
        <v>1</v>
      </c>
      <c r="B2" s="33"/>
      <c r="C2" s="34" t="s">
        <v>115</v>
      </c>
      <c r="D2" s="33"/>
      <c r="E2" s="33"/>
      <c r="F2" s="33"/>
      <c r="G2" s="33"/>
      <c r="H2" s="33"/>
      <c r="I2" s="33"/>
      <c r="J2" s="34"/>
      <c r="K2" s="34"/>
      <c r="L2" s="34"/>
      <c r="M2" s="33"/>
      <c r="N2" s="34" t="str">
        <f>Los!C40</f>
        <v>2. Kolo</v>
      </c>
      <c r="O2" s="33"/>
      <c r="P2" s="33"/>
      <c r="Q2" s="33"/>
      <c r="R2" s="33"/>
      <c r="S2" s="60" t="s">
        <v>107</v>
      </c>
    </row>
    <row r="3" spans="1:19" ht="20.100000000000001" customHeight="1" thickTop="1">
      <c r="A3" s="4" t="s">
        <v>3</v>
      </c>
      <c r="B3" s="5"/>
      <c r="C3" s="61" t="str">
        <f>Los!B22</f>
        <v>TJ Sokol Křemže "A"</v>
      </c>
      <c r="D3" s="7"/>
      <c r="E3" s="7"/>
      <c r="F3" s="7"/>
      <c r="G3" s="7"/>
      <c r="H3" s="7"/>
      <c r="I3" s="7"/>
      <c r="J3" s="7"/>
      <c r="K3" s="7"/>
      <c r="L3" s="7"/>
      <c r="M3" s="6"/>
      <c r="N3" s="7"/>
      <c r="O3" s="7"/>
      <c r="P3" s="398" t="s">
        <v>19</v>
      </c>
      <c r="Q3" s="399"/>
      <c r="R3" s="400">
        <f>Los!C38</f>
        <v>45990</v>
      </c>
      <c r="S3" s="401"/>
    </row>
    <row r="4" spans="1:19" ht="20.100000000000001" customHeight="1">
      <c r="A4" s="4" t="s">
        <v>4</v>
      </c>
      <c r="B4" s="8"/>
      <c r="C4" s="62" t="str">
        <f>Los!C22</f>
        <v>SKB Č. Krumlov "B"</v>
      </c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402" t="s">
        <v>2</v>
      </c>
      <c r="Q4" s="403"/>
      <c r="R4" s="404" t="str">
        <f>Los!C43</f>
        <v>Vodňany</v>
      </c>
      <c r="S4" s="405"/>
    </row>
    <row r="5" spans="1:19" ht="20.100000000000001" customHeight="1" thickBot="1">
      <c r="A5" s="9" t="s">
        <v>5</v>
      </c>
      <c r="B5" s="10"/>
      <c r="C5" s="46" t="str">
        <f>Los!B38</f>
        <v>Vladimír Marek</v>
      </c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35"/>
      <c r="Q5" s="36"/>
      <c r="R5" s="12"/>
      <c r="S5" s="13"/>
    </row>
    <row r="6" spans="1:19" ht="24.9" customHeight="1">
      <c r="A6" s="14"/>
      <c r="B6" s="2" t="s">
        <v>6</v>
      </c>
      <c r="C6" s="2" t="s">
        <v>7</v>
      </c>
      <c r="D6" s="392" t="s">
        <v>8</v>
      </c>
      <c r="E6" s="393"/>
      <c r="F6" s="393"/>
      <c r="G6" s="393"/>
      <c r="H6" s="393"/>
      <c r="I6" s="393"/>
      <c r="J6" s="393"/>
      <c r="K6" s="393"/>
      <c r="L6" s="394"/>
      <c r="M6" s="395" t="s">
        <v>20</v>
      </c>
      <c r="N6" s="396"/>
      <c r="O6" s="395" t="s">
        <v>21</v>
      </c>
      <c r="P6" s="396"/>
      <c r="Q6" s="395" t="s">
        <v>22</v>
      </c>
      <c r="R6" s="396"/>
      <c r="S6" s="15" t="s">
        <v>9</v>
      </c>
    </row>
    <row r="7" spans="1:19" ht="9.9" customHeight="1" thickBot="1">
      <c r="A7" s="16"/>
      <c r="B7" s="17"/>
      <c r="C7" s="18"/>
      <c r="D7" s="19">
        <v>1</v>
      </c>
      <c r="E7" s="19"/>
      <c r="F7" s="19"/>
      <c r="G7" s="19">
        <v>2</v>
      </c>
      <c r="H7" s="19"/>
      <c r="I7" s="19"/>
      <c r="J7" s="19">
        <v>3</v>
      </c>
      <c r="K7" s="39"/>
      <c r="L7" s="40"/>
      <c r="M7" s="20"/>
      <c r="N7" s="21"/>
      <c r="O7" s="20"/>
      <c r="P7" s="21"/>
      <c r="Q7" s="20"/>
      <c r="R7" s="21"/>
      <c r="S7" s="22"/>
    </row>
    <row r="8" spans="1:19" ht="30" customHeight="1" thickTop="1">
      <c r="A8" s="59" t="s">
        <v>15</v>
      </c>
      <c r="B8" s="72" t="s">
        <v>161</v>
      </c>
      <c r="C8" s="72" t="s">
        <v>146</v>
      </c>
      <c r="D8" s="37">
        <v>16</v>
      </c>
      <c r="E8" s="38" t="s">
        <v>26</v>
      </c>
      <c r="F8" s="23">
        <v>21</v>
      </c>
      <c r="G8" s="37">
        <v>14</v>
      </c>
      <c r="H8" s="38" t="s">
        <v>26</v>
      </c>
      <c r="I8" s="23">
        <v>21</v>
      </c>
      <c r="J8" s="37"/>
      <c r="K8" s="38" t="s">
        <v>26</v>
      </c>
      <c r="L8" s="23"/>
      <c r="M8" s="41">
        <f t="shared" ref="M8:M15" si="0">D8+G8+J8</f>
        <v>30</v>
      </c>
      <c r="N8" s="42">
        <f t="shared" ref="N8:N15" si="1">F8+I8+L8</f>
        <v>42</v>
      </c>
      <c r="O8" s="24">
        <f t="shared" ref="O8:O15" si="2">D36+G36+J36</f>
        <v>0</v>
      </c>
      <c r="P8" s="23">
        <f t="shared" ref="P8:P15" si="3">F36+I36+L36</f>
        <v>2</v>
      </c>
      <c r="Q8" s="24">
        <f t="shared" ref="Q8:Q15" si="4">IF(O8&gt;P8,1,0)</f>
        <v>0</v>
      </c>
      <c r="R8" s="23">
        <f t="shared" ref="R8:R15" si="5">IF(P8&gt;O8,1,0)</f>
        <v>1</v>
      </c>
      <c r="S8" s="152" t="str">
        <f>C3</f>
        <v>TJ Sokol Křemže "A"</v>
      </c>
    </row>
    <row r="9" spans="1:19" ht="30" customHeight="1">
      <c r="A9" s="59" t="s">
        <v>85</v>
      </c>
      <c r="B9" s="72" t="s">
        <v>138</v>
      </c>
      <c r="C9" s="72" t="s">
        <v>164</v>
      </c>
      <c r="D9" s="37">
        <v>21</v>
      </c>
      <c r="E9" s="37" t="s">
        <v>26</v>
      </c>
      <c r="F9" s="23">
        <v>17</v>
      </c>
      <c r="G9" s="37">
        <v>21</v>
      </c>
      <c r="H9" s="37" t="s">
        <v>26</v>
      </c>
      <c r="I9" s="23">
        <v>12</v>
      </c>
      <c r="J9" s="37"/>
      <c r="K9" s="37" t="s">
        <v>26</v>
      </c>
      <c r="L9" s="23"/>
      <c r="M9" s="41">
        <f t="shared" si="0"/>
        <v>42</v>
      </c>
      <c r="N9" s="42">
        <f t="shared" si="1"/>
        <v>29</v>
      </c>
      <c r="O9" s="24">
        <f t="shared" si="2"/>
        <v>2</v>
      </c>
      <c r="P9" s="23">
        <f t="shared" si="3"/>
        <v>0</v>
      </c>
      <c r="Q9" s="24">
        <f t="shared" si="4"/>
        <v>1</v>
      </c>
      <c r="R9" s="23">
        <f t="shared" si="5"/>
        <v>0</v>
      </c>
      <c r="S9" s="152" t="str">
        <f>C4</f>
        <v>SKB Č. Krumlov "B"</v>
      </c>
    </row>
    <row r="10" spans="1:19" ht="30" customHeight="1">
      <c r="A10" s="59" t="s">
        <v>74</v>
      </c>
      <c r="B10" s="72" t="s">
        <v>122</v>
      </c>
      <c r="C10" s="72" t="s">
        <v>147</v>
      </c>
      <c r="D10" s="37">
        <v>0</v>
      </c>
      <c r="E10" s="37" t="s">
        <v>26</v>
      </c>
      <c r="F10" s="23">
        <v>21</v>
      </c>
      <c r="G10" s="37">
        <v>0</v>
      </c>
      <c r="H10" s="37" t="s">
        <v>26</v>
      </c>
      <c r="I10" s="23">
        <v>21</v>
      </c>
      <c r="J10" s="37"/>
      <c r="K10" s="37" t="s">
        <v>26</v>
      </c>
      <c r="L10" s="23"/>
      <c r="M10" s="41">
        <f t="shared" si="0"/>
        <v>0</v>
      </c>
      <c r="N10" s="42">
        <f t="shared" si="1"/>
        <v>42</v>
      </c>
      <c r="O10" s="24">
        <f t="shared" si="2"/>
        <v>0</v>
      </c>
      <c r="P10" s="23">
        <f t="shared" si="3"/>
        <v>2</v>
      </c>
      <c r="Q10" s="24">
        <f t="shared" si="4"/>
        <v>0</v>
      </c>
      <c r="R10" s="23">
        <f t="shared" si="5"/>
        <v>1</v>
      </c>
      <c r="S10" s="152" t="str">
        <f>C3</f>
        <v>TJ Sokol Křemže "A"</v>
      </c>
    </row>
    <row r="11" spans="1:19" ht="30" customHeight="1">
      <c r="A11" s="59" t="s">
        <v>84</v>
      </c>
      <c r="B11" s="72" t="s">
        <v>130</v>
      </c>
      <c r="C11" s="72" t="s">
        <v>165</v>
      </c>
      <c r="D11" s="37">
        <v>21</v>
      </c>
      <c r="E11" s="37" t="s">
        <v>26</v>
      </c>
      <c r="F11" s="23">
        <v>10</v>
      </c>
      <c r="G11" s="37">
        <v>21</v>
      </c>
      <c r="H11" s="37" t="s">
        <v>26</v>
      </c>
      <c r="I11" s="23">
        <v>10</v>
      </c>
      <c r="J11" s="37"/>
      <c r="K11" s="37" t="s">
        <v>26</v>
      </c>
      <c r="L11" s="23"/>
      <c r="M11" s="41">
        <f t="shared" si="0"/>
        <v>42</v>
      </c>
      <c r="N11" s="42">
        <f t="shared" si="1"/>
        <v>20</v>
      </c>
      <c r="O11" s="24">
        <f t="shared" si="2"/>
        <v>2</v>
      </c>
      <c r="P11" s="23">
        <f t="shared" si="3"/>
        <v>0</v>
      </c>
      <c r="Q11" s="24">
        <f t="shared" si="4"/>
        <v>1</v>
      </c>
      <c r="R11" s="23">
        <f t="shared" si="5"/>
        <v>0</v>
      </c>
      <c r="S11" s="152" t="str">
        <f>C4</f>
        <v>SKB Č. Krumlov "B"</v>
      </c>
    </row>
    <row r="12" spans="1:19" ht="30" customHeight="1">
      <c r="A12" s="59" t="s">
        <v>25</v>
      </c>
      <c r="B12" s="72" t="s">
        <v>131</v>
      </c>
      <c r="C12" s="72" t="s">
        <v>125</v>
      </c>
      <c r="D12" s="37">
        <v>17</v>
      </c>
      <c r="E12" s="37" t="s">
        <v>26</v>
      </c>
      <c r="F12" s="23">
        <v>21</v>
      </c>
      <c r="G12" s="37">
        <v>21</v>
      </c>
      <c r="H12" s="37" t="s">
        <v>26</v>
      </c>
      <c r="I12" s="23">
        <v>19</v>
      </c>
      <c r="J12" s="37">
        <v>17</v>
      </c>
      <c r="K12" s="37" t="s">
        <v>26</v>
      </c>
      <c r="L12" s="23">
        <v>21</v>
      </c>
      <c r="M12" s="41">
        <f t="shared" si="0"/>
        <v>55</v>
      </c>
      <c r="N12" s="42">
        <f t="shared" si="1"/>
        <v>61</v>
      </c>
      <c r="O12" s="24">
        <f t="shared" si="2"/>
        <v>1</v>
      </c>
      <c r="P12" s="23">
        <f t="shared" si="3"/>
        <v>2</v>
      </c>
      <c r="Q12" s="24">
        <f t="shared" si="4"/>
        <v>0</v>
      </c>
      <c r="R12" s="23">
        <f t="shared" si="5"/>
        <v>1</v>
      </c>
      <c r="S12" s="152" t="str">
        <f>C3</f>
        <v>TJ Sokol Křemže "A"</v>
      </c>
    </row>
    <row r="13" spans="1:19" ht="30" customHeight="1">
      <c r="A13" s="59" t="s">
        <v>24</v>
      </c>
      <c r="B13" s="72" t="s">
        <v>132</v>
      </c>
      <c r="C13" s="72" t="s">
        <v>126</v>
      </c>
      <c r="D13" s="37">
        <v>16</v>
      </c>
      <c r="E13" s="37" t="s">
        <v>26</v>
      </c>
      <c r="F13" s="23">
        <v>21</v>
      </c>
      <c r="G13" s="37">
        <v>9</v>
      </c>
      <c r="H13" s="37" t="s">
        <v>26</v>
      </c>
      <c r="I13" s="23">
        <v>21</v>
      </c>
      <c r="J13" s="37"/>
      <c r="K13" s="37" t="s">
        <v>26</v>
      </c>
      <c r="L13" s="23"/>
      <c r="M13" s="41">
        <f t="shared" si="0"/>
        <v>25</v>
      </c>
      <c r="N13" s="42">
        <f t="shared" si="1"/>
        <v>42</v>
      </c>
      <c r="O13" s="24">
        <f t="shared" si="2"/>
        <v>0</v>
      </c>
      <c r="P13" s="23">
        <f t="shared" si="3"/>
        <v>2</v>
      </c>
      <c r="Q13" s="24">
        <f t="shared" si="4"/>
        <v>0</v>
      </c>
      <c r="R13" s="23">
        <f t="shared" si="5"/>
        <v>1</v>
      </c>
      <c r="S13" s="152" t="str">
        <f>C4</f>
        <v>SKB Č. Krumlov "B"</v>
      </c>
    </row>
    <row r="14" spans="1:19" ht="30" customHeight="1">
      <c r="A14" s="59" t="s">
        <v>105</v>
      </c>
      <c r="B14" s="72" t="s">
        <v>133</v>
      </c>
      <c r="C14" s="72" t="s">
        <v>148</v>
      </c>
      <c r="D14" s="37">
        <v>4</v>
      </c>
      <c r="E14" s="37" t="s">
        <v>26</v>
      </c>
      <c r="F14" s="23">
        <v>21</v>
      </c>
      <c r="G14" s="37">
        <v>4</v>
      </c>
      <c r="H14" s="37" t="s">
        <v>26</v>
      </c>
      <c r="I14" s="23">
        <v>21</v>
      </c>
      <c r="J14" s="37"/>
      <c r="K14" s="37" t="s">
        <v>26</v>
      </c>
      <c r="L14" s="23"/>
      <c r="M14" s="41">
        <f t="shared" si="0"/>
        <v>8</v>
      </c>
      <c r="N14" s="42">
        <f t="shared" si="1"/>
        <v>42</v>
      </c>
      <c r="O14" s="24">
        <f t="shared" si="2"/>
        <v>0</v>
      </c>
      <c r="P14" s="23">
        <f t="shared" si="3"/>
        <v>2</v>
      </c>
      <c r="Q14" s="24">
        <f t="shared" si="4"/>
        <v>0</v>
      </c>
      <c r="R14" s="23">
        <f t="shared" si="5"/>
        <v>1</v>
      </c>
      <c r="S14" s="152" t="str">
        <f>C3</f>
        <v>TJ Sokol Křemže "A"</v>
      </c>
    </row>
    <row r="15" spans="1:19" ht="30" customHeight="1" thickBot="1">
      <c r="A15" s="59" t="s">
        <v>23</v>
      </c>
      <c r="B15" s="72" t="s">
        <v>136</v>
      </c>
      <c r="C15" s="72" t="s">
        <v>128</v>
      </c>
      <c r="D15" s="37">
        <v>21</v>
      </c>
      <c r="E15" s="37" t="s">
        <v>26</v>
      </c>
      <c r="F15" s="23">
        <v>2</v>
      </c>
      <c r="G15" s="37">
        <v>21</v>
      </c>
      <c r="H15" s="37" t="s">
        <v>26</v>
      </c>
      <c r="I15" s="23">
        <v>6</v>
      </c>
      <c r="J15" s="37"/>
      <c r="K15" s="37" t="s">
        <v>26</v>
      </c>
      <c r="L15" s="23"/>
      <c r="M15" s="41">
        <f t="shared" si="0"/>
        <v>42</v>
      </c>
      <c r="N15" s="42">
        <f t="shared" si="1"/>
        <v>8</v>
      </c>
      <c r="O15" s="24">
        <f t="shared" si="2"/>
        <v>2</v>
      </c>
      <c r="P15" s="23">
        <f t="shared" si="3"/>
        <v>0</v>
      </c>
      <c r="Q15" s="24">
        <f t="shared" si="4"/>
        <v>1</v>
      </c>
      <c r="R15" s="23">
        <f t="shared" si="5"/>
        <v>0</v>
      </c>
      <c r="S15" s="152" t="str">
        <f>C4</f>
        <v>SKB Č. Krumlov "B"</v>
      </c>
    </row>
    <row r="16" spans="1:19" ht="35.1" customHeight="1" thickBot="1">
      <c r="A16" s="66" t="s">
        <v>10</v>
      </c>
      <c r="B16" s="67" t="str">
        <f>IF(Q16+R16=0,C45,IF(Q16=R16,C44,IF(Q16&gt;R16,C3,C4)))</f>
        <v>SKB Č. Krumlov "B"</v>
      </c>
      <c r="C16" s="68"/>
      <c r="D16" s="69"/>
      <c r="E16" s="69"/>
      <c r="F16" s="69"/>
      <c r="G16" s="69"/>
      <c r="H16" s="69"/>
      <c r="I16" s="69"/>
      <c r="J16" s="69"/>
      <c r="K16" s="69"/>
      <c r="L16" s="70"/>
      <c r="M16" s="43">
        <f t="shared" ref="M16:R16" si="6">SUM(M8:M15)</f>
        <v>244</v>
      </c>
      <c r="N16" s="44">
        <f t="shared" si="6"/>
        <v>286</v>
      </c>
      <c r="O16" s="43">
        <f t="shared" si="6"/>
        <v>7</v>
      </c>
      <c r="P16" s="45">
        <f t="shared" si="6"/>
        <v>10</v>
      </c>
      <c r="Q16" s="43">
        <f t="shared" si="6"/>
        <v>3</v>
      </c>
      <c r="R16" s="44">
        <f t="shared" si="6"/>
        <v>5</v>
      </c>
      <c r="S16" s="1"/>
    </row>
    <row r="17" spans="1:19" ht="15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6" t="s">
        <v>11</v>
      </c>
    </row>
    <row r="18" spans="1:19">
      <c r="A18" s="28" t="s">
        <v>12</v>
      </c>
    </row>
    <row r="20" spans="1:19" ht="20.100000000000001" customHeight="1">
      <c r="A20" s="29" t="s">
        <v>13</v>
      </c>
      <c r="B20" s="3" t="s">
        <v>16</v>
      </c>
    </row>
    <row r="21" spans="1:19" ht="20.100000000000001" customHeight="1">
      <c r="A21" s="27"/>
      <c r="B21" s="3" t="s">
        <v>16</v>
      </c>
    </row>
    <row r="23" spans="1:19">
      <c r="A23" s="30" t="s">
        <v>17</v>
      </c>
      <c r="D23" s="30" t="s">
        <v>18</v>
      </c>
      <c r="E23" s="30"/>
      <c r="F23" s="30"/>
    </row>
    <row r="24" spans="1:19">
      <c r="A24" s="30"/>
      <c r="D24" s="30"/>
      <c r="E24" s="30"/>
      <c r="F24" s="30"/>
    </row>
    <row r="25" spans="1:19">
      <c r="A25" s="30"/>
      <c r="D25" s="30"/>
      <c r="E25" s="30"/>
      <c r="F25" s="30"/>
    </row>
    <row r="26" spans="1:19">
      <c r="A26" s="30"/>
      <c r="D26" s="30"/>
      <c r="E26" s="30"/>
      <c r="F26" s="30"/>
    </row>
    <row r="27" spans="1:19">
      <c r="A27" s="30"/>
      <c r="D27" s="30"/>
      <c r="E27" s="30"/>
      <c r="F27" s="30"/>
    </row>
    <row r="28" spans="1:19">
      <c r="A28" s="30"/>
      <c r="D28" s="30"/>
      <c r="E28" s="30"/>
      <c r="F28" s="30"/>
    </row>
    <row r="29" spans="1:19">
      <c r="A29" s="30"/>
      <c r="D29" s="30"/>
      <c r="E29" s="30"/>
      <c r="F29" s="30"/>
    </row>
    <row r="30" spans="1:19">
      <c r="A30" s="30"/>
      <c r="D30" s="30"/>
      <c r="E30" s="30"/>
      <c r="F30" s="30"/>
    </row>
    <row r="31" spans="1:19">
      <c r="A31" s="30"/>
      <c r="D31" s="30"/>
      <c r="E31" s="30"/>
      <c r="F31" s="30"/>
    </row>
    <row r="32" spans="1:19">
      <c r="A32" s="30"/>
      <c r="D32" s="30"/>
      <c r="E32" s="30"/>
      <c r="F32" s="30"/>
    </row>
    <row r="33" spans="1:12">
      <c r="A33" s="31"/>
    </row>
    <row r="34" spans="1:12">
      <c r="A34" s="31"/>
    </row>
    <row r="35" spans="1:12">
      <c r="A35" s="31"/>
    </row>
    <row r="36" spans="1:12" hidden="1">
      <c r="A36" s="31"/>
      <c r="C36" s="3" t="s">
        <v>15</v>
      </c>
      <c r="D36" s="58">
        <f>IF(D8&gt;F8,1,0)</f>
        <v>0</v>
      </c>
      <c r="E36" s="58"/>
      <c r="F36" s="58">
        <f>IF(F8&gt;D8,1,0)</f>
        <v>1</v>
      </c>
      <c r="G36" s="58">
        <f>IF(G8&gt;I8,1,0)</f>
        <v>0</v>
      </c>
      <c r="H36" s="58"/>
      <c r="I36" s="58">
        <f>IF(I8&gt;G8,1,0)</f>
        <v>1</v>
      </c>
      <c r="J36" s="58">
        <f>IF(J8&gt;L8,1,0)</f>
        <v>0</v>
      </c>
      <c r="K36" s="58"/>
      <c r="L36" s="58">
        <f>IF(L8&gt;J8,1,0)</f>
        <v>0</v>
      </c>
    </row>
    <row r="37" spans="1:12" hidden="1">
      <c r="A37" s="30"/>
      <c r="C37" s="3" t="s">
        <v>85</v>
      </c>
      <c r="D37" s="58">
        <f t="shared" ref="D37:D43" si="7">IF(D9&gt;F9,1,0)</f>
        <v>1</v>
      </c>
      <c r="E37" s="58"/>
      <c r="F37" s="58">
        <f t="shared" ref="F37:F43" si="8">IF(F9&gt;D9,1,0)</f>
        <v>0</v>
      </c>
      <c r="G37" s="58">
        <f t="shared" ref="G37:G43" si="9">IF(G9&gt;I9,1,0)</f>
        <v>1</v>
      </c>
      <c r="H37" s="58"/>
      <c r="I37" s="58">
        <f t="shared" ref="I37:I43" si="10">IF(I9&gt;G9,1,0)</f>
        <v>0</v>
      </c>
      <c r="J37" s="58">
        <f t="shared" ref="J37:J43" si="11">IF(J9&gt;L9,1,0)</f>
        <v>0</v>
      </c>
      <c r="K37" s="58"/>
      <c r="L37" s="58">
        <f t="shared" ref="L37:L43" si="12">IF(L9&gt;J9,1,0)</f>
        <v>0</v>
      </c>
    </row>
    <row r="38" spans="1:12" hidden="1">
      <c r="A38" s="30"/>
      <c r="C38" s="3" t="s">
        <v>74</v>
      </c>
      <c r="D38" s="58">
        <f t="shared" si="7"/>
        <v>0</v>
      </c>
      <c r="E38" s="58"/>
      <c r="F38" s="58">
        <f t="shared" si="8"/>
        <v>1</v>
      </c>
      <c r="G38" s="58">
        <f t="shared" si="9"/>
        <v>0</v>
      </c>
      <c r="H38" s="58"/>
      <c r="I38" s="58">
        <f t="shared" si="10"/>
        <v>1</v>
      </c>
      <c r="J38" s="58">
        <f t="shared" si="11"/>
        <v>0</v>
      </c>
      <c r="K38" s="58"/>
      <c r="L38" s="58">
        <f t="shared" si="12"/>
        <v>0</v>
      </c>
    </row>
    <row r="39" spans="1:12" hidden="1">
      <c r="A39" s="31"/>
      <c r="C39" s="3" t="s">
        <v>84</v>
      </c>
      <c r="D39" s="58">
        <f t="shared" si="7"/>
        <v>1</v>
      </c>
      <c r="E39" s="58"/>
      <c r="F39" s="58">
        <f t="shared" si="8"/>
        <v>0</v>
      </c>
      <c r="G39" s="58">
        <f t="shared" si="9"/>
        <v>1</v>
      </c>
      <c r="H39" s="58"/>
      <c r="I39" s="58">
        <f t="shared" si="10"/>
        <v>0</v>
      </c>
      <c r="J39" s="58">
        <f t="shared" si="11"/>
        <v>0</v>
      </c>
      <c r="K39" s="58"/>
      <c r="L39" s="58">
        <f t="shared" si="12"/>
        <v>0</v>
      </c>
    </row>
    <row r="40" spans="1:12" hidden="1">
      <c r="C40" s="3" t="s">
        <v>25</v>
      </c>
      <c r="D40" s="58">
        <f t="shared" si="7"/>
        <v>0</v>
      </c>
      <c r="E40" s="58"/>
      <c r="F40" s="58">
        <f t="shared" si="8"/>
        <v>1</v>
      </c>
      <c r="G40" s="58">
        <f t="shared" si="9"/>
        <v>1</v>
      </c>
      <c r="H40" s="58"/>
      <c r="I40" s="58">
        <f t="shared" si="10"/>
        <v>0</v>
      </c>
      <c r="J40" s="58">
        <f t="shared" si="11"/>
        <v>0</v>
      </c>
      <c r="K40" s="58"/>
      <c r="L40" s="58">
        <f t="shared" si="12"/>
        <v>1</v>
      </c>
    </row>
    <row r="41" spans="1:12" hidden="1">
      <c r="C41" s="3" t="s">
        <v>24</v>
      </c>
      <c r="D41" s="58">
        <f t="shared" si="7"/>
        <v>0</v>
      </c>
      <c r="E41" s="58"/>
      <c r="F41" s="58">
        <f t="shared" si="8"/>
        <v>1</v>
      </c>
      <c r="G41" s="58">
        <f t="shared" si="9"/>
        <v>0</v>
      </c>
      <c r="H41" s="58"/>
      <c r="I41" s="58">
        <f t="shared" si="10"/>
        <v>1</v>
      </c>
      <c r="J41" s="58">
        <f t="shared" si="11"/>
        <v>0</v>
      </c>
      <c r="K41" s="58"/>
      <c r="L41" s="58">
        <f t="shared" si="12"/>
        <v>0</v>
      </c>
    </row>
    <row r="42" spans="1:12" hidden="1">
      <c r="C42" s="3" t="s">
        <v>105</v>
      </c>
      <c r="D42" s="58">
        <f t="shared" si="7"/>
        <v>0</v>
      </c>
      <c r="E42" s="58"/>
      <c r="F42" s="58">
        <f t="shared" si="8"/>
        <v>1</v>
      </c>
      <c r="G42" s="58">
        <f t="shared" si="9"/>
        <v>0</v>
      </c>
      <c r="H42" s="58"/>
      <c r="I42" s="58">
        <f t="shared" si="10"/>
        <v>1</v>
      </c>
      <c r="J42" s="58">
        <f t="shared" si="11"/>
        <v>0</v>
      </c>
      <c r="K42" s="58"/>
      <c r="L42" s="58">
        <f t="shared" si="12"/>
        <v>0</v>
      </c>
    </row>
    <row r="43" spans="1:12" hidden="1">
      <c r="C43" s="3" t="s">
        <v>23</v>
      </c>
      <c r="D43" s="58">
        <f t="shared" si="7"/>
        <v>1</v>
      </c>
      <c r="E43" s="58"/>
      <c r="F43" s="58">
        <f t="shared" si="8"/>
        <v>0</v>
      </c>
      <c r="G43" s="58">
        <f t="shared" si="9"/>
        <v>1</v>
      </c>
      <c r="H43" s="58"/>
      <c r="I43" s="58">
        <f t="shared" si="10"/>
        <v>0</v>
      </c>
      <c r="J43" s="58">
        <f t="shared" si="11"/>
        <v>0</v>
      </c>
      <c r="K43" s="58"/>
      <c r="L43" s="58">
        <f t="shared" si="12"/>
        <v>0</v>
      </c>
    </row>
    <row r="44" spans="1:12" hidden="1">
      <c r="C44" s="3" t="s">
        <v>49</v>
      </c>
    </row>
  </sheetData>
  <protectedRanges>
    <protectedRange sqref="B20:S21" name="Oblast8"/>
    <protectedRange sqref="L8:L11" name="Oblast7"/>
    <protectedRange sqref="J8:J11" name="Oblast6"/>
    <protectedRange sqref="I8:I11" name="Oblast5"/>
    <protectedRange sqref="G8:G11" name="Oblast4"/>
    <protectedRange sqref="F8:F11" name="Oblast3"/>
    <protectedRange sqref="D8:D11" name="Oblast2"/>
    <protectedRange sqref="L12:L15" name="Oblast7_1"/>
    <protectedRange sqref="J12:J15" name="Oblast6_1"/>
    <protectedRange sqref="I12:I15" name="Oblast5_1"/>
    <protectedRange sqref="G12:G15" name="Oblast4_1"/>
    <protectedRange sqref="F12:F15" name="Oblast3_1"/>
    <protectedRange sqref="D12:D15" name="Oblast2_1"/>
    <protectedRange sqref="B8:B11" name="Oblast1_2_2"/>
    <protectedRange sqref="B12:B15" name="Oblast1_1_2"/>
    <protectedRange sqref="C8:C11" name="Oblast1_1_1"/>
    <protectedRange sqref="C12:C15" name="Oblast1_2_1_1"/>
  </protectedRanges>
  <mergeCells count="9">
    <mergeCell ref="D6:L6"/>
    <mergeCell ref="M6:N6"/>
    <mergeCell ref="O6:P6"/>
    <mergeCell ref="Q6:R6"/>
    <mergeCell ref="A1:S1"/>
    <mergeCell ref="P3:Q3"/>
    <mergeCell ref="R3:S3"/>
    <mergeCell ref="P4:Q4"/>
    <mergeCell ref="R4:S4"/>
  </mergeCells>
  <phoneticPr fontId="19" type="noConversion"/>
  <printOptions horizontalCentered="1" verticalCentered="1"/>
  <pageMargins left="0.39370078740157483" right="0" top="0.39370078740157483" bottom="0.39370078740157483" header="0.51181102362204722" footer="0.51181102362204722"/>
  <pageSetup paperSize="9" scale="9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8</vt:i4>
      </vt:variant>
    </vt:vector>
  </HeadingPairs>
  <TitlesOfParts>
    <vt:vector size="18" baseType="lpstr">
      <vt:lpstr>Los</vt:lpstr>
      <vt:lpstr>Páry</vt:lpstr>
      <vt:lpstr>Tabulka</vt:lpstr>
      <vt:lpstr>Výsledky</vt:lpstr>
      <vt:lpstr>1-4</vt:lpstr>
      <vt:lpstr>2-3</vt:lpstr>
      <vt:lpstr>4-3</vt:lpstr>
      <vt:lpstr>1-2</vt:lpstr>
      <vt:lpstr>2-4</vt:lpstr>
      <vt:lpstr>3-1</vt:lpstr>
      <vt:lpstr>'1-2'!Oblast_tisku</vt:lpstr>
      <vt:lpstr>'1-4'!Oblast_tisku</vt:lpstr>
      <vt:lpstr>'2-3'!Oblast_tisku</vt:lpstr>
      <vt:lpstr>'2-4'!Oblast_tisku</vt:lpstr>
      <vt:lpstr>'3-1'!Oblast_tisku</vt:lpstr>
      <vt:lpstr>'4-3'!Oblast_tisku</vt:lpstr>
      <vt:lpstr>Los!Oblast_tisku</vt:lpstr>
      <vt:lpstr>Výsledky!Oblast_tisku</vt:lpstr>
    </vt:vector>
  </TitlesOfParts>
  <Company>MARS s.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opdd1_v070218_ck.xls</dc:title>
  <dc:subject>Dospělí I. třída 2006/2007</dc:subject>
  <dc:creator>Karel Kotyza</dc:creator>
  <dc:description>Zápis o utkání smíšených družstev - 3. kolo_x000d_
18.2.2007 - Český Krumlov</dc:description>
  <cp:lastModifiedBy>Roman Janoštík</cp:lastModifiedBy>
  <cp:lastPrinted>2024-10-12T08:30:57Z</cp:lastPrinted>
  <dcterms:created xsi:type="dcterms:W3CDTF">1996-11-18T12:18:44Z</dcterms:created>
  <dcterms:modified xsi:type="dcterms:W3CDTF">2025-11-30T09:36:48Z</dcterms:modified>
</cp:coreProperties>
</file>